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IMUVI\IMUVI\"/>
    </mc:Choice>
  </mc:AlternateContent>
  <bookViews>
    <workbookView xWindow="-120" yWindow="-120" windowWidth="29040" windowHeight="15720" tabRatio="885" activeTab="2"/>
  </bookViews>
  <sheets>
    <sheet name="COG" sheetId="6" r:id="rId1"/>
    <sheet name="CTG" sheetId="8" r:id="rId2"/>
    <sheet name="CA" sheetId="4" r:id="rId3"/>
    <sheet name="CFG" sheetId="5" r:id="rId4"/>
  </sheets>
  <externalReferences>
    <externalReference r:id="rId5"/>
  </externalReferences>
  <definedNames>
    <definedName name="_xlnm._FilterDatabase" localSheetId="3" hidden="1">CFG!$A$3:$G$40</definedName>
    <definedName name="_xlnm._FilterDatabase" localSheetId="0" hidden="1">COG!$A$4:$A$77</definedName>
    <definedName name="_xlnm.Print_Area" localSheetId="0">COG!$A$1:$G$90</definedName>
    <definedName name="DCONCEPTO">'[1]Devengado por Concepto'!$A$1:$H$80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5" l="1"/>
  <c r="G39" i="5"/>
  <c r="D40" i="5"/>
  <c r="D39" i="5"/>
  <c r="D38" i="5"/>
  <c r="D37" i="5"/>
  <c r="G37" i="5" s="1"/>
  <c r="F36" i="5"/>
  <c r="E36" i="5"/>
  <c r="C36" i="5"/>
  <c r="B36" i="5"/>
  <c r="G29" i="5"/>
  <c r="G28" i="5"/>
  <c r="D34" i="5"/>
  <c r="G34" i="5" s="1"/>
  <c r="D33" i="5"/>
  <c r="G33" i="5" s="1"/>
  <c r="D32" i="5"/>
  <c r="G32" i="5" s="1"/>
  <c r="D31" i="5"/>
  <c r="G31" i="5" s="1"/>
  <c r="D30" i="5"/>
  <c r="G30" i="5" s="1"/>
  <c r="D29" i="5"/>
  <c r="D28" i="5"/>
  <c r="D27" i="5"/>
  <c r="G27" i="5" s="1"/>
  <c r="D26" i="5"/>
  <c r="G26" i="5" s="1"/>
  <c r="F25" i="5"/>
  <c r="E25" i="5"/>
  <c r="C25" i="5"/>
  <c r="B25" i="5"/>
  <c r="D23" i="5"/>
  <c r="G23" i="5" s="1"/>
  <c r="D22" i="5"/>
  <c r="G22" i="5" s="1"/>
  <c r="D21" i="5"/>
  <c r="G21" i="5" s="1"/>
  <c r="D20" i="5"/>
  <c r="G20" i="5" s="1"/>
  <c r="D19" i="5"/>
  <c r="D18" i="5"/>
  <c r="G18" i="5" s="1"/>
  <c r="D17" i="5"/>
  <c r="G17" i="5" s="1"/>
  <c r="G19" i="5"/>
  <c r="F16" i="5"/>
  <c r="F42" i="5" s="1"/>
  <c r="E16" i="5"/>
  <c r="C16" i="5"/>
  <c r="B16" i="5"/>
  <c r="G12" i="5"/>
  <c r="G11" i="5"/>
  <c r="G8" i="5"/>
  <c r="D14" i="5"/>
  <c r="G14" i="5" s="1"/>
  <c r="D13" i="5"/>
  <c r="G13" i="5" s="1"/>
  <c r="D12" i="5"/>
  <c r="D11" i="5"/>
  <c r="D10" i="5"/>
  <c r="G10" i="5" s="1"/>
  <c r="D9" i="5"/>
  <c r="G9" i="5" s="1"/>
  <c r="D8" i="5"/>
  <c r="D7" i="5"/>
  <c r="G7" i="5" s="1"/>
  <c r="F6" i="5"/>
  <c r="E6" i="5"/>
  <c r="C6" i="5"/>
  <c r="C42" i="5" s="1"/>
  <c r="B6" i="5"/>
  <c r="B16" i="8"/>
  <c r="F15" i="4"/>
  <c r="E15" i="4"/>
  <c r="C15" i="4"/>
  <c r="B15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F16" i="8"/>
  <c r="E16" i="8"/>
  <c r="D14" i="8"/>
  <c r="G14" i="8" s="1"/>
  <c r="D12" i="8"/>
  <c r="G12" i="8" s="1"/>
  <c r="D10" i="8"/>
  <c r="G10" i="8" s="1"/>
  <c r="G6" i="5" l="1"/>
  <c r="G25" i="5"/>
  <c r="D6" i="5"/>
  <c r="D25" i="5"/>
  <c r="D36" i="5"/>
  <c r="B42" i="5"/>
  <c r="G38" i="5"/>
  <c r="G36" i="5" s="1"/>
  <c r="D15" i="4"/>
  <c r="E42" i="5"/>
  <c r="G16" i="5"/>
  <c r="D16" i="5"/>
  <c r="D42" i="5" s="1"/>
  <c r="G7" i="4"/>
  <c r="G15" i="4" s="1"/>
  <c r="F33" i="6"/>
  <c r="E33" i="6"/>
  <c r="F43" i="6"/>
  <c r="E43" i="6"/>
  <c r="F53" i="6"/>
  <c r="E53" i="6"/>
  <c r="F57" i="6"/>
  <c r="E57" i="6"/>
  <c r="F65" i="6"/>
  <c r="E65" i="6"/>
  <c r="F69" i="6"/>
  <c r="E69" i="6"/>
  <c r="C69" i="6"/>
  <c r="B69" i="6"/>
  <c r="C65" i="6"/>
  <c r="B65" i="6"/>
  <c r="C57" i="6"/>
  <c r="B57" i="6"/>
  <c r="C53" i="6"/>
  <c r="B53" i="6"/>
  <c r="C43" i="6"/>
  <c r="C8" i="8" s="1"/>
  <c r="D8" i="8" s="1"/>
  <c r="G8" i="8" s="1"/>
  <c r="B43" i="6"/>
  <c r="C33" i="6"/>
  <c r="B33" i="6"/>
  <c r="F23" i="6"/>
  <c r="E23" i="6"/>
  <c r="C23" i="6"/>
  <c r="B23" i="6"/>
  <c r="F13" i="6"/>
  <c r="E13" i="6"/>
  <c r="C13" i="6"/>
  <c r="B13" i="6"/>
  <c r="G61" i="6"/>
  <c r="G59" i="6"/>
  <c r="D64" i="6"/>
  <c r="G64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G69" i="6" s="1"/>
  <c r="D68" i="6"/>
  <c r="G68" i="6" s="1"/>
  <c r="D67" i="6"/>
  <c r="G67" i="6" s="1"/>
  <c r="D66" i="6"/>
  <c r="D65" i="6" s="1"/>
  <c r="D63" i="6"/>
  <c r="G63" i="6" s="1"/>
  <c r="D62" i="6"/>
  <c r="G62" i="6" s="1"/>
  <c r="D61" i="6"/>
  <c r="D60" i="6"/>
  <c r="G60" i="6" s="1"/>
  <c r="D59" i="6"/>
  <c r="D58" i="6"/>
  <c r="G58" i="6" s="1"/>
  <c r="D56" i="6"/>
  <c r="G56" i="6" s="1"/>
  <c r="D55" i="6"/>
  <c r="G55" i="6" s="1"/>
  <c r="D54" i="6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F5" i="6"/>
  <c r="E5" i="6"/>
  <c r="C5" i="6"/>
  <c r="B5" i="6"/>
  <c r="C6" i="8" l="1"/>
  <c r="D6" i="8" s="1"/>
  <c r="G6" i="8" s="1"/>
  <c r="G16" i="8" s="1"/>
  <c r="G57" i="6"/>
  <c r="G42" i="5"/>
  <c r="D53" i="6"/>
  <c r="D33" i="6"/>
  <c r="D13" i="6"/>
  <c r="D69" i="6"/>
  <c r="G66" i="6"/>
  <c r="G65" i="6" s="1"/>
  <c r="D57" i="6"/>
  <c r="C77" i="6"/>
  <c r="G54" i="6"/>
  <c r="G53" i="6" s="1"/>
  <c r="G43" i="6"/>
  <c r="D43" i="6"/>
  <c r="G34" i="6"/>
  <c r="G33" i="6" s="1"/>
  <c r="G23" i="6"/>
  <c r="D23" i="6"/>
  <c r="G14" i="6"/>
  <c r="G13" i="6" s="1"/>
  <c r="F77" i="6"/>
  <c r="E77" i="6"/>
  <c r="B77" i="6"/>
  <c r="D5" i="6"/>
  <c r="G6" i="6"/>
  <c r="G5" i="6" s="1"/>
  <c r="D16" i="8" l="1"/>
  <c r="C16" i="8"/>
  <c r="D77" i="6"/>
  <c r="G77" i="6"/>
</calcChain>
</file>

<file path=xl/sharedStrings.xml><?xml version="1.0" encoding="utf-8"?>
<sst xmlns="http://schemas.openxmlformats.org/spreadsheetml/2006/main" count="203" uniqueCount="140">
  <si>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</si>
  <si>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</si>
  <si>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</si>
  <si>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</si>
  <si>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</si>
  <si>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</si>
  <si>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</si>
  <si>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</si>
  <si>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</si>
  <si>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</si>
  <si>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</si>
  <si>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</si>
  <si>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</si>
  <si>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</si>
  <si>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</si>
  <si>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</si>
  <si>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</si>
  <si>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</si>
  <si>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</si>
  <si>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</si>
  <si>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</si>
  <si>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</si>
  <si>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</si>
  <si>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</si>
  <si>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</si>
  <si>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</si>
  <si>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</si>
  <si>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</si>
  <si>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</si>
  <si>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</si>
  <si>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</si>
  <si>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</si>
  <si>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</si>
  <si>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</si>
  <si>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</si>
  <si>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</si>
  <si>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</si>
  <si>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</si>
  <si>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</si>
  <si>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</si>
  <si>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</si>
  <si>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</si>
  <si>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</si>
  <si>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</si>
  <si>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</si>
  <si>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</si>
  <si>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</si>
  <si>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</si>
  <si>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</si>
  <si>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</si>
  <si>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</si>
  <si>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</si>
  <si>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</si>
  <si>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</si>
  <si>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</si>
  <si>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</si>
  <si>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</si>
  <si>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</si>
  <si>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</si>
  <si>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</si>
  <si>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</si>
  <si>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</si>
  <si>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</si>
  <si>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</si>
  <si>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</si>
  <si>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</si>
  <si>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</si>
  <si>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</si>
  <si>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</si>
  <si>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</si>
  <si>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</si>
  <si>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</si>
  <si>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</si>
  <si>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</si>
  <si>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</si>
  <si>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</si>
  <si>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</si>
  <si>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</si>
  <si>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</si>
  <si>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</si>
  <si>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</si>
  <si>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</si>
  <si>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</si>
  <si>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</si>
  <si>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</si>
  <si>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</si>
  <si>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</si>
  <si>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</si>
  <si>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</si>
  <si>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</si>
  <si>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</si>
  <si>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</si>
  <si>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</si>
  <si>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</si>
  <si>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</si>
  <si>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</si>
  <si>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</si>
  <si>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</si>
  <si>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</si>
  <si>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</si>
  <si>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</si>
  <si>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</si>
  <si>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</si>
  <si>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</si>
  <si>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</si>
  <si>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</si>
  <si>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</si>
  <si>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</si>
  <si>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</si>
  <si>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</si>
  <si>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</si>
  <si>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</si>
  <si>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</si>
  <si>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</si>
  <si>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</si>
  <si>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</si>
  <si>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</si>
  <si>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</si>
  <si>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</si>
  <si>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</si>
  <si>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</si>
  <si>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</si>
  <si>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</si>
  <si>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</si>
  <si>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</si>
  <si>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</si>
  <si>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</si>
  <si>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</si>
  <si>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</si>
  <si>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por Objeto del Gasto (Capítulo y Concepto)
Del 1 de enero al 31 de diciembre de 2022</t>
  </si>
  <si>
    <t>Instituto Municipal de Vivienda de León, Guanajuato (IMUVI)
Estado Analítico del Ejercicio del Presupuesto de Egresos
Clasificación Económica (por Tipo de Gasto)
Del 1 de enero al 31 de diciembre de 2022</t>
  </si>
  <si>
    <t>Instituto Municipal de Vivienda de León, Guanajuato (IMUVI)
Estado Analítico del Ejercicio del Presupuesto de Egresos
Clasificación Funcional (Finalidad y Función)
Del 1 de enero al 31 de diciembre de 2022</t>
  </si>
  <si>
    <t>Instituto Municipal de Vivienda de León, Guanajuato (IMUVI)
Estado Analítico del Ejercicio del Presupuesto de Egresos
Clasificación Administrativa
Del 1 de enero al 31 de diciembre de 2022</t>
  </si>
  <si>
    <t>Dirección General</t>
  </si>
  <si>
    <t>Dirección de Finanzas y Administración</t>
  </si>
  <si>
    <t>Dirección de Asuntos Jurídicos</t>
  </si>
  <si>
    <t>Dirección Técnica</t>
  </si>
  <si>
    <t>Dirección de Promoción y Gestión de Crédito y Subsidio</t>
  </si>
  <si>
    <t>Unidad de Planeación y Desarrollo Organizacional</t>
  </si>
  <si>
    <t>Unidad de Comunicación y Marketing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</si>
</sst>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1" fillId="0" borderId="0" xfId="8" applyAlignment="1" applyProtection="1">
      <alignment horizontal="left" vertical="top" inden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83</xdr:row>
      <xdr:rowOff>68580</xdr:rowOff>
    </xdr:from>
    <xdr:to>
      <xdr:col>5</xdr:col>
      <xdr:colOff>411480</xdr:colOff>
      <xdr:row>88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1483340"/>
          <a:ext cx="595884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1783080</xdr:colOff>
      <xdr:row>22</xdr:row>
      <xdr:rowOff>83820</xdr:rowOff>
    </xdr:from>
    <xdr:to>
      <xdr:col>5</xdr:col>
      <xdr:colOff>53340</xdr:colOff>
      <xdr:row>27</xdr:row>
      <xdr:rowOff>99060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080" y="3596640"/>
          <a:ext cx="471678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1783080</xdr:colOff>
      <xdr:row>58</xdr:row>
      <xdr:rowOff>60960</xdr:rowOff>
    </xdr:from>
    <xdr:to>
      <xdr:col>4</xdr:col>
      <xdr:colOff>373380</xdr:colOff>
      <xdr:row>63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080" y="10287000"/>
          <a:ext cx="476250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1813560</xdr:colOff>
      <xdr:row>50</xdr:row>
      <xdr:rowOff>0</xdr:rowOff>
    </xdr:from>
    <xdr:to>
      <xdr:col>4</xdr:col>
      <xdr:colOff>22860</xdr:colOff>
      <xdr:row>55</xdr:row>
      <xdr:rowOff>15240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3560" y="7269480"/>
          <a:ext cx="464820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ota/Documents/AESTADOS%20FINANCIEROS/ESTADOS%20FINANCIEROS%202022/MENSUALES/DICIEMBRE%202022/ACUMULADO%20DE%20PRESUPUESTO%20DICIEMBRE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zado Inicial"/>
      <sheetName val="Autorizado Inicial Generica"/>
      <sheetName val="Autorizado Inicial Concepto"/>
      <sheetName val="Autorizado Inicial Capitulo"/>
      <sheetName val="Modificado"/>
      <sheetName val="Modificado Generica"/>
      <sheetName val="Modificado Concepto"/>
      <sheetName val="Modificado Concepto Acumulado"/>
      <sheetName val="Modificado Capitulo"/>
      <sheetName val="Verificar Comprometido"/>
      <sheetName val="Comprometido"/>
      <sheetName val="Comprometido Generica"/>
      <sheetName val="Comprometido Concepto"/>
      <sheetName val="Comprometido Capitulo"/>
      <sheetName val="Devengado"/>
      <sheetName val="Devengado Partida Generica"/>
      <sheetName val="Devengado por Concepto"/>
      <sheetName val="Devengado por Capitulo"/>
      <sheetName val="Formato 322"/>
      <sheetName val="Formato 353"/>
      <sheetName val="LTAIPG26F2_XXIB"/>
      <sheetName val="LTAIPG26F1_XXXIA"/>
      <sheetName val="Presupuesto Mensual"/>
      <sheetName val="Ejerc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Capítulo</v>
          </cell>
          <cell r="B1" t="str">
            <v>Descripción</v>
          </cell>
          <cell r="C1" t="str">
            <v>Total Aplicado</v>
          </cell>
          <cell r="D1" t="str">
            <v>Comprometido No Devengado</v>
          </cell>
          <cell r="E1" t="str">
            <v>Devengado</v>
          </cell>
          <cell r="F1" t="str">
            <v>Cuentas por Pagar</v>
          </cell>
          <cell r="G1" t="str">
            <v>Pagado</v>
          </cell>
          <cell r="H1" t="str">
            <v>Subejercicio</v>
          </cell>
        </row>
        <row r="2">
          <cell r="A2">
            <v>1100</v>
          </cell>
          <cell r="B2" t="str">
            <v>Remuneraciones al Personal de Caracter Permanente</v>
          </cell>
          <cell r="C2">
            <v>26024463.329999998</v>
          </cell>
          <cell r="D2">
            <v>0</v>
          </cell>
          <cell r="E2">
            <v>26024463.329999998</v>
          </cell>
          <cell r="F2">
            <v>0</v>
          </cell>
          <cell r="G2">
            <v>26024463.329999998</v>
          </cell>
          <cell r="H2">
            <v>965356.67</v>
          </cell>
        </row>
        <row r="3">
          <cell r="A3">
            <v>1200</v>
          </cell>
          <cell r="B3" t="str">
            <v>Remuneraciones al Personal de Caracter Transitorio</v>
          </cell>
          <cell r="C3">
            <v>519203.08</v>
          </cell>
          <cell r="D3">
            <v>0</v>
          </cell>
          <cell r="E3">
            <v>519203.08</v>
          </cell>
          <cell r="F3">
            <v>0</v>
          </cell>
          <cell r="G3">
            <v>519203.08</v>
          </cell>
          <cell r="H3">
            <v>1310796.92</v>
          </cell>
        </row>
        <row r="4">
          <cell r="A4">
            <v>1300</v>
          </cell>
          <cell r="B4" t="str">
            <v>Remuneraciones Adicionales y Especiales</v>
          </cell>
          <cell r="C4">
            <v>5214949.12</v>
          </cell>
          <cell r="D4">
            <v>0</v>
          </cell>
          <cell r="E4">
            <v>5214949.12</v>
          </cell>
          <cell r="F4">
            <v>0</v>
          </cell>
          <cell r="G4">
            <v>5214949.12</v>
          </cell>
          <cell r="H4">
            <v>1024850.88</v>
          </cell>
        </row>
        <row r="5">
          <cell r="A5">
            <v>1400</v>
          </cell>
          <cell r="B5" t="str">
            <v>Seguridad Social</v>
          </cell>
          <cell r="C5">
            <v>5669497.5099999998</v>
          </cell>
          <cell r="D5">
            <v>0</v>
          </cell>
          <cell r="E5">
            <v>5669497.5099999998</v>
          </cell>
          <cell r="F5">
            <v>738708.97</v>
          </cell>
          <cell r="G5">
            <v>4930788.54</v>
          </cell>
          <cell r="H5">
            <v>651238.49</v>
          </cell>
        </row>
        <row r="6">
          <cell r="A6">
            <v>1500</v>
          </cell>
          <cell r="B6" t="str">
            <v>Otras Prestaciones Sociales y Economicas</v>
          </cell>
          <cell r="C6">
            <v>10740493.560000001</v>
          </cell>
          <cell r="D6">
            <v>0</v>
          </cell>
          <cell r="E6">
            <v>10740493.560000001</v>
          </cell>
          <cell r="F6">
            <v>0</v>
          </cell>
          <cell r="G6">
            <v>10740493.560000001</v>
          </cell>
          <cell r="H6">
            <v>3092446.44</v>
          </cell>
        </row>
        <row r="7">
          <cell r="A7">
            <v>1600</v>
          </cell>
          <cell r="B7" t="str">
            <v>Previsiones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4500000</v>
          </cell>
        </row>
        <row r="8">
          <cell r="A8">
            <v>1700</v>
          </cell>
          <cell r="B8" t="str">
            <v>Pago de Estimulos a Servidores Publicos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2100</v>
          </cell>
          <cell r="B9" t="str">
            <v>Materiales de Administracion, Emision de Documentos y Articulos Oficiales</v>
          </cell>
          <cell r="C9">
            <v>378128.22</v>
          </cell>
          <cell r="D9">
            <v>0</v>
          </cell>
          <cell r="E9">
            <v>378128.22</v>
          </cell>
          <cell r="F9">
            <v>0</v>
          </cell>
          <cell r="G9">
            <v>378128.22</v>
          </cell>
          <cell r="H9">
            <v>293871.78000000003</v>
          </cell>
        </row>
        <row r="10">
          <cell r="A10">
            <v>2200</v>
          </cell>
          <cell r="B10" t="str">
            <v>Alimentos y Utensilios</v>
          </cell>
          <cell r="C10">
            <v>7337.53</v>
          </cell>
          <cell r="D10">
            <v>0</v>
          </cell>
          <cell r="E10">
            <v>7337.53</v>
          </cell>
          <cell r="F10">
            <v>0</v>
          </cell>
          <cell r="G10">
            <v>7337.53</v>
          </cell>
          <cell r="H10">
            <v>34022.47</v>
          </cell>
        </row>
        <row r="11">
          <cell r="A11">
            <v>2300</v>
          </cell>
          <cell r="B11" t="str">
            <v>Materias Primas y Materiales de Produccion y Comercializacion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2400</v>
          </cell>
          <cell r="B12" t="str">
            <v>Materiales y Articulos de Construccion y de Reparacion</v>
          </cell>
          <cell r="C12">
            <v>53858.080000000002</v>
          </cell>
          <cell r="D12">
            <v>0</v>
          </cell>
          <cell r="E12">
            <v>53858.080000000002</v>
          </cell>
          <cell r="F12">
            <v>0</v>
          </cell>
          <cell r="G12">
            <v>53858.080000000002</v>
          </cell>
          <cell r="H12">
            <v>35001.919999999998</v>
          </cell>
        </row>
        <row r="13">
          <cell r="A13">
            <v>2500</v>
          </cell>
          <cell r="B13" t="str">
            <v>Productos Quimicos, Farmaceuticos y de Laboratorio</v>
          </cell>
          <cell r="C13">
            <v>6904.49</v>
          </cell>
          <cell r="D13">
            <v>0</v>
          </cell>
          <cell r="E13">
            <v>6904.49</v>
          </cell>
          <cell r="F13">
            <v>0</v>
          </cell>
          <cell r="G13">
            <v>6904.49</v>
          </cell>
          <cell r="H13">
            <v>56755.51</v>
          </cell>
        </row>
        <row r="14">
          <cell r="A14">
            <v>2600</v>
          </cell>
          <cell r="B14" t="str">
            <v>Combustibles, Lubricantes y Aditivos</v>
          </cell>
          <cell r="C14">
            <v>1043270.88</v>
          </cell>
          <cell r="D14">
            <v>0</v>
          </cell>
          <cell r="E14">
            <v>1043270.88</v>
          </cell>
          <cell r="F14">
            <v>79323.31</v>
          </cell>
          <cell r="G14">
            <v>963947.57</v>
          </cell>
          <cell r="H14">
            <v>36729.120000000003</v>
          </cell>
        </row>
        <row r="15">
          <cell r="A15">
            <v>2700</v>
          </cell>
          <cell r="B15" t="str">
            <v>Vestuario, Blancos, Prendas de Proteccion y Articulos Deportivos</v>
          </cell>
          <cell r="C15">
            <v>231669.91</v>
          </cell>
          <cell r="D15">
            <v>0</v>
          </cell>
          <cell r="E15">
            <v>231669.91</v>
          </cell>
          <cell r="F15">
            <v>0</v>
          </cell>
          <cell r="G15">
            <v>231669.91</v>
          </cell>
          <cell r="H15">
            <v>43160.09</v>
          </cell>
        </row>
        <row r="16">
          <cell r="A16">
            <v>2800</v>
          </cell>
          <cell r="B16" t="str">
            <v>Materiales y Suministros para Seguridad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2900</v>
          </cell>
          <cell r="B17" t="str">
            <v>Herramientas, Refacciones y Accesorios Menores</v>
          </cell>
          <cell r="C17">
            <v>213673.83</v>
          </cell>
          <cell r="D17">
            <v>0</v>
          </cell>
          <cell r="E17">
            <v>213673.83</v>
          </cell>
          <cell r="F17">
            <v>0</v>
          </cell>
          <cell r="G17">
            <v>213673.83</v>
          </cell>
          <cell r="H17">
            <v>74490.17</v>
          </cell>
        </row>
        <row r="18">
          <cell r="A18">
            <v>3100</v>
          </cell>
          <cell r="B18" t="str">
            <v>Servicios Basicos</v>
          </cell>
          <cell r="C18">
            <v>733104.31</v>
          </cell>
          <cell r="D18">
            <v>0</v>
          </cell>
          <cell r="E18">
            <v>733104.31</v>
          </cell>
          <cell r="F18">
            <v>34495.83</v>
          </cell>
          <cell r="G18">
            <v>698608.48</v>
          </cell>
          <cell r="H18">
            <v>261945.69</v>
          </cell>
        </row>
        <row r="19">
          <cell r="A19">
            <v>3200</v>
          </cell>
          <cell r="B19" t="str">
            <v>Servicios de Arrendamiento</v>
          </cell>
          <cell r="C19">
            <v>445297.44</v>
          </cell>
          <cell r="D19">
            <v>84390</v>
          </cell>
          <cell r="E19">
            <v>360907.44</v>
          </cell>
          <cell r="F19">
            <v>26156.55</v>
          </cell>
          <cell r="G19">
            <v>334750.89</v>
          </cell>
          <cell r="H19">
            <v>200812.56</v>
          </cell>
        </row>
        <row r="20">
          <cell r="A20">
            <v>3300</v>
          </cell>
          <cell r="B20" t="str">
            <v>Servicios Profesionales, Cientificos, Tecnicos y Otros Servicios</v>
          </cell>
          <cell r="C20">
            <v>3757554.61</v>
          </cell>
          <cell r="D20">
            <v>392106.67</v>
          </cell>
          <cell r="E20">
            <v>3365447.94</v>
          </cell>
          <cell r="F20">
            <v>19140</v>
          </cell>
          <cell r="G20">
            <v>3346307.94</v>
          </cell>
          <cell r="H20">
            <v>1899512.06</v>
          </cell>
        </row>
        <row r="21">
          <cell r="A21">
            <v>3400</v>
          </cell>
          <cell r="B21" t="str">
            <v>Servicios Financieros, Bancarios y Comerciales</v>
          </cell>
          <cell r="C21">
            <v>2979706.87</v>
          </cell>
          <cell r="D21">
            <v>605704.84</v>
          </cell>
          <cell r="E21">
            <v>2374002.0299999998</v>
          </cell>
          <cell r="F21">
            <v>36203.57</v>
          </cell>
          <cell r="G21">
            <v>2337798.46</v>
          </cell>
          <cell r="H21">
            <v>1966247.97</v>
          </cell>
        </row>
        <row r="22">
          <cell r="A22">
            <v>3500</v>
          </cell>
          <cell r="B22" t="str">
            <v>Servicios de Instalacion, Reparacion, Mantenimiento y Conservacion</v>
          </cell>
          <cell r="C22">
            <v>1956476.2</v>
          </cell>
          <cell r="D22">
            <v>424568.16</v>
          </cell>
          <cell r="E22">
            <v>1531908.04</v>
          </cell>
          <cell r="F22">
            <v>0</v>
          </cell>
          <cell r="G22">
            <v>1531908.04</v>
          </cell>
          <cell r="H22">
            <v>726171.96</v>
          </cell>
        </row>
        <row r="23">
          <cell r="A23">
            <v>3600</v>
          </cell>
          <cell r="B23" t="str">
            <v>Servicios de Comunicacion Social y Publicidad</v>
          </cell>
          <cell r="C23">
            <v>410394.73</v>
          </cell>
          <cell r="D23">
            <v>109040</v>
          </cell>
          <cell r="E23">
            <v>301354.73</v>
          </cell>
          <cell r="F23">
            <v>81780</v>
          </cell>
          <cell r="G23">
            <v>219574.73</v>
          </cell>
          <cell r="H23">
            <v>621145.27</v>
          </cell>
        </row>
        <row r="24">
          <cell r="A24">
            <v>3700</v>
          </cell>
          <cell r="B24" t="str">
            <v>Servicios de Traslado y Viaticos</v>
          </cell>
          <cell r="C24">
            <v>43720.06</v>
          </cell>
          <cell r="D24">
            <v>0</v>
          </cell>
          <cell r="E24">
            <v>43720.06</v>
          </cell>
          <cell r="F24">
            <v>0</v>
          </cell>
          <cell r="G24">
            <v>43720.06</v>
          </cell>
          <cell r="H24">
            <v>133879.94</v>
          </cell>
        </row>
        <row r="25">
          <cell r="A25">
            <v>3800</v>
          </cell>
          <cell r="B25" t="str">
            <v>Servicios Oficiales</v>
          </cell>
          <cell r="C25">
            <v>299787.76</v>
          </cell>
          <cell r="D25">
            <v>0</v>
          </cell>
          <cell r="E25">
            <v>299787.76</v>
          </cell>
          <cell r="F25">
            <v>0</v>
          </cell>
          <cell r="G25">
            <v>299787.76</v>
          </cell>
          <cell r="H25">
            <v>130012.24</v>
          </cell>
        </row>
        <row r="26">
          <cell r="A26">
            <v>3900</v>
          </cell>
          <cell r="B26" t="str">
            <v>Otros Servicios Generales</v>
          </cell>
          <cell r="C26">
            <v>1144515.1499999999</v>
          </cell>
          <cell r="D26">
            <v>0</v>
          </cell>
          <cell r="E26">
            <v>1144515.1499999999</v>
          </cell>
          <cell r="F26">
            <v>186295.75</v>
          </cell>
          <cell r="G26">
            <v>958219.4</v>
          </cell>
          <cell r="H26">
            <v>231247.85</v>
          </cell>
        </row>
        <row r="27">
          <cell r="A27">
            <v>4100</v>
          </cell>
          <cell r="B27" t="str">
            <v>Transferencias Internas y Asignaciones al Sector Público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4200</v>
          </cell>
          <cell r="B28" t="str">
            <v>Transferencias al Resto Del Sector Público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4300</v>
          </cell>
          <cell r="B29" t="str">
            <v>Subsidios y Subvenciones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4400</v>
          </cell>
          <cell r="B30" t="str">
            <v>Ayudas Sociales</v>
          </cell>
          <cell r="C30">
            <v>125831</v>
          </cell>
          <cell r="D30">
            <v>0</v>
          </cell>
          <cell r="E30">
            <v>125831</v>
          </cell>
          <cell r="F30">
            <v>0</v>
          </cell>
          <cell r="G30">
            <v>125831</v>
          </cell>
          <cell r="H30">
            <v>24169</v>
          </cell>
        </row>
        <row r="31">
          <cell r="A31">
            <v>4500</v>
          </cell>
          <cell r="B31" t="str">
            <v>Pensiones y Jubilaciones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4600</v>
          </cell>
          <cell r="B32" t="str">
            <v>Transferencias a Fideicomisos, Mandatos y Otros Analogos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>
            <v>4700</v>
          </cell>
          <cell r="B33" t="str">
            <v>Transferencias a la Seguridad Social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4800</v>
          </cell>
          <cell r="B34" t="str">
            <v>Donativos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4900</v>
          </cell>
          <cell r="B35" t="str">
            <v>Transferencias al Exterior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5100</v>
          </cell>
          <cell r="B36" t="str">
            <v>Mobiliario y Equipo de Administracion</v>
          </cell>
          <cell r="C36">
            <v>1113233.81</v>
          </cell>
          <cell r="D36">
            <v>0</v>
          </cell>
          <cell r="E36">
            <v>1113233.81</v>
          </cell>
          <cell r="F36">
            <v>300126.8</v>
          </cell>
          <cell r="G36">
            <v>813107.01</v>
          </cell>
          <cell r="H36">
            <v>96266.19</v>
          </cell>
        </row>
        <row r="37">
          <cell r="A37">
            <v>5200</v>
          </cell>
          <cell r="B37" t="str">
            <v>Mobiliario y Equipo Educacional y Recreativo</v>
          </cell>
          <cell r="C37">
            <v>60154.62</v>
          </cell>
          <cell r="D37">
            <v>0</v>
          </cell>
          <cell r="E37">
            <v>60154.62</v>
          </cell>
          <cell r="F37">
            <v>0</v>
          </cell>
          <cell r="G37">
            <v>60154.62</v>
          </cell>
          <cell r="H37">
            <v>7845.38</v>
          </cell>
        </row>
        <row r="38">
          <cell r="A38">
            <v>5300</v>
          </cell>
          <cell r="B38" t="str">
            <v>Equipo e Instrumental Medico y de Laboratorio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>
            <v>5400</v>
          </cell>
          <cell r="B39" t="str">
            <v>Vehiculos y Equipo de Transporte</v>
          </cell>
          <cell r="C39">
            <v>811700</v>
          </cell>
          <cell r="D39">
            <v>0</v>
          </cell>
          <cell r="E39">
            <v>811700</v>
          </cell>
          <cell r="F39">
            <v>0</v>
          </cell>
          <cell r="G39">
            <v>811700</v>
          </cell>
          <cell r="H39">
            <v>20300</v>
          </cell>
        </row>
        <row r="40">
          <cell r="A40">
            <v>5500</v>
          </cell>
          <cell r="B40" t="str">
            <v>Equipo de Defensa y Seguridad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5600</v>
          </cell>
          <cell r="B41" t="str">
            <v>Maquinaria, Otros Equipos y Herramientas</v>
          </cell>
          <cell r="C41">
            <v>64805.26</v>
          </cell>
          <cell r="D41">
            <v>0</v>
          </cell>
          <cell r="E41">
            <v>64805.26</v>
          </cell>
          <cell r="F41">
            <v>0</v>
          </cell>
          <cell r="G41">
            <v>64805.26</v>
          </cell>
          <cell r="H41">
            <v>90294.74</v>
          </cell>
        </row>
        <row r="42">
          <cell r="A42">
            <v>5700</v>
          </cell>
          <cell r="B42" t="str">
            <v>Activos Biologicos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5800</v>
          </cell>
          <cell r="B43" t="str">
            <v>Bienes Inmuebles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9353000</v>
          </cell>
        </row>
        <row r="44">
          <cell r="A44">
            <v>5900</v>
          </cell>
          <cell r="B44" t="str">
            <v>Activos Intangibles</v>
          </cell>
          <cell r="C44">
            <v>1094267.73</v>
          </cell>
          <cell r="D44">
            <v>0</v>
          </cell>
          <cell r="E44">
            <v>1094267.73</v>
          </cell>
          <cell r="F44">
            <v>0</v>
          </cell>
          <cell r="G44">
            <v>1094267.73</v>
          </cell>
          <cell r="H44">
            <v>23282.27</v>
          </cell>
        </row>
        <row r="45">
          <cell r="A45">
            <v>6100</v>
          </cell>
          <cell r="B45" t="str">
            <v>Obra Pública en Bienes de Dominio Público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6200</v>
          </cell>
          <cell r="B46" t="str">
            <v>Obra Pública en Bienes Propios</v>
          </cell>
          <cell r="C46">
            <v>6562544.4500000002</v>
          </cell>
          <cell r="D46">
            <v>0</v>
          </cell>
          <cell r="E46">
            <v>6562544.4500000002</v>
          </cell>
          <cell r="F46">
            <v>0</v>
          </cell>
          <cell r="G46">
            <v>6562544.4500000002</v>
          </cell>
          <cell r="H46">
            <v>48476293.549999997</v>
          </cell>
        </row>
        <row r="47">
          <cell r="A47">
            <v>6300</v>
          </cell>
          <cell r="B47" t="str">
            <v>Proyectos Productivos y Acciones de Fomento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7100</v>
          </cell>
          <cell r="B48" t="str">
            <v>Inversiones para el Fomento de Actividades Productivas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7200</v>
          </cell>
          <cell r="B49" t="str">
            <v>Acciones y Participaciones de Capital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7300</v>
          </cell>
          <cell r="B50" t="str">
            <v>Compra de Titulos y Valores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7400</v>
          </cell>
          <cell r="B51" t="str">
            <v>Concesion de Préstamos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7500</v>
          </cell>
          <cell r="B52" t="str">
            <v>Inversiones en Fideicomisos, Mandatos y Otros Analogos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7600</v>
          </cell>
          <cell r="B53" t="str">
            <v>Otras Inversiones Financieras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7900</v>
          </cell>
          <cell r="B54" t="str">
            <v>Provisiones para Contingencias y Otras Erogaciones Especiales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8100</v>
          </cell>
          <cell r="B55" t="str">
            <v>Participaciones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8300</v>
          </cell>
          <cell r="B56" t="str">
            <v>Aportaciones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8500</v>
          </cell>
          <cell r="B57" t="str">
            <v>Convenios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9100</v>
          </cell>
          <cell r="B58" t="str">
            <v>Amortizacion de la Deuda Pública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>
            <v>9200</v>
          </cell>
          <cell r="B59" t="str">
            <v>Intereses de la Deuda Pública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9300</v>
          </cell>
          <cell r="B60" t="str">
            <v>Comisiones de la Deuda Pública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9400</v>
          </cell>
          <cell r="B61" t="str">
            <v>Gastos de la Deuda Pública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9500</v>
          </cell>
          <cell r="B62" t="str">
            <v>Costo por Coberturas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9600</v>
          </cell>
          <cell r="B63" t="str">
            <v>Apoyos Financieros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9900</v>
          </cell>
          <cell r="B64" t="str">
            <v>Adeudos de Ejercicios Fiscales Anteriores (Adefas)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 t="str">
            <v>Totales</v>
          </cell>
          <cell r="C65">
            <v>71706543.539999992</v>
          </cell>
          <cell r="D65">
            <v>1615809.67</v>
          </cell>
          <cell r="E65">
            <v>70090733.86999999</v>
          </cell>
          <cell r="F65">
            <v>1502230.78</v>
          </cell>
          <cell r="G65">
            <v>68588503.089999974</v>
          </cell>
          <cell r="H65">
            <v>76381147.129999995</v>
          </cell>
        </row>
        <row r="67">
          <cell r="C67">
            <v>71706543.540000007</v>
          </cell>
        </row>
        <row r="69">
          <cell r="C69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3" t="s">
        <v>129</v>
      </c>
      <c r="B1" s="44"/>
      <c r="C1" s="44"/>
      <c r="D1" s="44"/>
      <c r="E1" s="44"/>
      <c r="F1" s="44"/>
      <c r="G1" s="45"/>
    </row>
    <row r="2" spans="1:7" x14ac:dyDescent="0.2">
      <c r="A2" s="24"/>
      <c r="B2" s="27" t="s">
        <v>0</v>
      </c>
      <c r="C2" s="28"/>
      <c r="D2" s="28"/>
      <c r="E2" s="28"/>
      <c r="F2" s="29"/>
      <c r="G2" s="46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5">
        <f t="shared" ref="B5:G5" si="0">SUM(B6:B12)</f>
        <v>59713296</v>
      </c>
      <c r="C5" s="5">
        <f t="shared" si="0"/>
        <v>0</v>
      </c>
      <c r="D5" s="5">
        <f t="shared" si="0"/>
        <v>59713296</v>
      </c>
      <c r="E5" s="5">
        <f t="shared" si="0"/>
        <v>48168606.600000001</v>
      </c>
      <c r="F5" s="5">
        <f t="shared" si="0"/>
        <v>47429897.630000003</v>
      </c>
      <c r="G5" s="5">
        <f t="shared" si="0"/>
        <v>11544689.400000002</v>
      </c>
    </row>
    <row r="6" spans="1:7" x14ac:dyDescent="0.2">
      <c r="A6" s="38" t="s">
        <v>11</v>
      </c>
      <c r="B6" s="6">
        <v>26989820</v>
      </c>
      <c r="C6" s="6">
        <v>0</v>
      </c>
      <c r="D6" s="6">
        <f>+B6+C6</f>
        <v>26989820</v>
      </c>
      <c r="E6" s="6">
        <v>26024463.329999998</v>
      </c>
      <c r="F6" s="6">
        <v>26024463.329999998</v>
      </c>
      <c r="G6" s="6">
        <f>+D6-E6</f>
        <v>965356.67000000179</v>
      </c>
    </row>
    <row r="7" spans="1:7" x14ac:dyDescent="0.2">
      <c r="A7" s="38" t="s">
        <v>12</v>
      </c>
      <c r="B7" s="6">
        <v>1830000</v>
      </c>
      <c r="C7" s="6">
        <v>0</v>
      </c>
      <c r="D7" s="6">
        <f t="shared" ref="D7:D64" si="1">+B7+C7</f>
        <v>1830000</v>
      </c>
      <c r="E7" s="6">
        <v>519203.08</v>
      </c>
      <c r="F7" s="6">
        <v>519203.08</v>
      </c>
      <c r="G7" s="6">
        <f t="shared" ref="G7:G12" si="2">+D7-E7</f>
        <v>1310796.92</v>
      </c>
    </row>
    <row r="8" spans="1:7" x14ac:dyDescent="0.2">
      <c r="A8" s="38" t="s">
        <v>13</v>
      </c>
      <c r="B8" s="6">
        <v>6239800</v>
      </c>
      <c r="C8" s="6">
        <v>0</v>
      </c>
      <c r="D8" s="6">
        <f t="shared" si="1"/>
        <v>6239800</v>
      </c>
      <c r="E8" s="6">
        <v>5214949.12</v>
      </c>
      <c r="F8" s="6">
        <v>5214949.12</v>
      </c>
      <c r="G8" s="6">
        <f t="shared" si="2"/>
        <v>1024850.8799999999</v>
      </c>
    </row>
    <row r="9" spans="1:7" x14ac:dyDescent="0.2">
      <c r="A9" s="38" t="s">
        <v>14</v>
      </c>
      <c r="B9" s="6">
        <v>6320736</v>
      </c>
      <c r="C9" s="6">
        <v>0</v>
      </c>
      <c r="D9" s="6">
        <f t="shared" si="1"/>
        <v>6320736</v>
      </c>
      <c r="E9" s="6">
        <v>5669497.5099999998</v>
      </c>
      <c r="F9" s="6">
        <v>4930788.54</v>
      </c>
      <c r="G9" s="6">
        <f t="shared" si="2"/>
        <v>651238.49000000022</v>
      </c>
    </row>
    <row r="10" spans="1:7" x14ac:dyDescent="0.2">
      <c r="A10" s="38" t="s">
        <v>15</v>
      </c>
      <c r="B10" s="6">
        <v>13832940</v>
      </c>
      <c r="C10" s="6">
        <v>0</v>
      </c>
      <c r="D10" s="6">
        <f t="shared" si="1"/>
        <v>13832940</v>
      </c>
      <c r="E10" s="6">
        <v>10740493.560000001</v>
      </c>
      <c r="F10" s="6">
        <v>10740493.560000001</v>
      </c>
      <c r="G10" s="6">
        <f t="shared" si="2"/>
        <v>3092446.4399999995</v>
      </c>
    </row>
    <row r="11" spans="1:7" x14ac:dyDescent="0.2">
      <c r="A11" s="38" t="s">
        <v>16</v>
      </c>
      <c r="B11" s="6">
        <v>4500000</v>
      </c>
      <c r="C11" s="6">
        <v>0</v>
      </c>
      <c r="D11" s="6">
        <f t="shared" si="1"/>
        <v>4500000</v>
      </c>
      <c r="E11" s="6">
        <v>0</v>
      </c>
      <c r="F11" s="6">
        <v>0</v>
      </c>
      <c r="G11" s="6">
        <f t="shared" si="2"/>
        <v>4500000</v>
      </c>
    </row>
    <row r="12" spans="1:7" x14ac:dyDescent="0.2">
      <c r="A12" s="38" t="s">
        <v>17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41" t="s">
        <v>18</v>
      </c>
      <c r="B13" s="6">
        <f t="shared" ref="B13:C13" si="3">SUM(B14:B22)</f>
        <v>2508874</v>
      </c>
      <c r="C13" s="6">
        <f t="shared" si="3"/>
        <v>0</v>
      </c>
      <c r="D13" s="6">
        <f>SUM(D14:D22)</f>
        <v>2508874</v>
      </c>
      <c r="E13" s="6">
        <f t="shared" ref="E13:G13" si="4">SUM(E14:E22)</f>
        <v>1934842.94</v>
      </c>
      <c r="F13" s="6">
        <f t="shared" si="4"/>
        <v>1855519.63</v>
      </c>
      <c r="G13" s="6">
        <f t="shared" si="4"/>
        <v>574031.06000000006</v>
      </c>
    </row>
    <row r="14" spans="1:7" x14ac:dyDescent="0.2">
      <c r="A14" s="38" t="s">
        <v>19</v>
      </c>
      <c r="B14" s="6">
        <v>693000</v>
      </c>
      <c r="C14" s="6">
        <v>-21000</v>
      </c>
      <c r="D14" s="6">
        <f t="shared" si="1"/>
        <v>672000</v>
      </c>
      <c r="E14" s="6">
        <v>378128.22</v>
      </c>
      <c r="F14" s="6">
        <v>378128.22</v>
      </c>
      <c r="G14" s="6">
        <f t="shared" ref="G14:G22" si="5">+D14-E14</f>
        <v>293871.78000000003</v>
      </c>
    </row>
    <row r="15" spans="1:7" x14ac:dyDescent="0.2">
      <c r="A15" s="38" t="s">
        <v>20</v>
      </c>
      <c r="B15" s="6">
        <v>56360</v>
      </c>
      <c r="C15" s="6">
        <v>-15000</v>
      </c>
      <c r="D15" s="6">
        <f t="shared" si="1"/>
        <v>41360</v>
      </c>
      <c r="E15" s="6">
        <v>7337.53</v>
      </c>
      <c r="F15" s="6">
        <v>7337.53</v>
      </c>
      <c r="G15" s="6">
        <f t="shared" si="5"/>
        <v>34022.47</v>
      </c>
    </row>
    <row r="16" spans="1:7" x14ac:dyDescent="0.2">
      <c r="A16" s="38" t="s">
        <v>21</v>
      </c>
      <c r="B16" s="6">
        <v>0</v>
      </c>
      <c r="C16" s="6">
        <v>0</v>
      </c>
      <c r="D16" s="6">
        <f t="shared" si="1"/>
        <v>0</v>
      </c>
      <c r="E16" s="6">
        <v>0</v>
      </c>
      <c r="F16" s="6">
        <v>0</v>
      </c>
      <c r="G16" s="6">
        <f t="shared" si="5"/>
        <v>0</v>
      </c>
    </row>
    <row r="17" spans="1:7" x14ac:dyDescent="0.2">
      <c r="A17" s="38" t="s">
        <v>22</v>
      </c>
      <c r="B17" s="6">
        <v>108860</v>
      </c>
      <c r="C17" s="6">
        <v>-20000</v>
      </c>
      <c r="D17" s="6">
        <f t="shared" si="1"/>
        <v>88860</v>
      </c>
      <c r="E17" s="6">
        <v>53858.080000000002</v>
      </c>
      <c r="F17" s="6">
        <v>53858.080000000002</v>
      </c>
      <c r="G17" s="6">
        <f t="shared" si="5"/>
        <v>35001.919999999998</v>
      </c>
    </row>
    <row r="18" spans="1:7" x14ac:dyDescent="0.2">
      <c r="A18" s="38" t="s">
        <v>23</v>
      </c>
      <c r="B18" s="6">
        <v>82660</v>
      </c>
      <c r="C18" s="6">
        <v>-19000</v>
      </c>
      <c r="D18" s="6">
        <f t="shared" si="1"/>
        <v>63660</v>
      </c>
      <c r="E18" s="6">
        <v>6904.49</v>
      </c>
      <c r="F18" s="6">
        <v>6904.49</v>
      </c>
      <c r="G18" s="6">
        <f t="shared" si="5"/>
        <v>56755.51</v>
      </c>
    </row>
    <row r="19" spans="1:7" x14ac:dyDescent="0.2">
      <c r="A19" s="38" t="s">
        <v>24</v>
      </c>
      <c r="B19" s="6">
        <v>1260000</v>
      </c>
      <c r="C19" s="6">
        <v>-180000</v>
      </c>
      <c r="D19" s="6">
        <f t="shared" si="1"/>
        <v>1080000</v>
      </c>
      <c r="E19" s="6">
        <v>1043270.88</v>
      </c>
      <c r="F19" s="6">
        <v>963947.57</v>
      </c>
      <c r="G19" s="6">
        <f t="shared" si="5"/>
        <v>36729.119999999995</v>
      </c>
    </row>
    <row r="20" spans="1:7" x14ac:dyDescent="0.2">
      <c r="A20" s="38" t="s">
        <v>25</v>
      </c>
      <c r="B20" s="6">
        <v>80830</v>
      </c>
      <c r="C20" s="6">
        <v>194000</v>
      </c>
      <c r="D20" s="6">
        <f t="shared" si="1"/>
        <v>274830</v>
      </c>
      <c r="E20" s="6">
        <v>231669.91</v>
      </c>
      <c r="F20" s="6">
        <v>231669.91</v>
      </c>
      <c r="G20" s="6">
        <f t="shared" si="5"/>
        <v>43160.09</v>
      </c>
    </row>
    <row r="21" spans="1:7" x14ac:dyDescent="0.2">
      <c r="A21" s="38" t="s">
        <v>26</v>
      </c>
      <c r="B21" s="6">
        <v>0</v>
      </c>
      <c r="C21" s="6">
        <v>0</v>
      </c>
      <c r="D21" s="6">
        <f t="shared" si="1"/>
        <v>0</v>
      </c>
      <c r="E21" s="6">
        <v>0</v>
      </c>
      <c r="F21" s="6">
        <v>0</v>
      </c>
      <c r="G21" s="6">
        <f t="shared" si="5"/>
        <v>0</v>
      </c>
    </row>
    <row r="22" spans="1:7" x14ac:dyDescent="0.2">
      <c r="A22" s="38" t="s">
        <v>27</v>
      </c>
      <c r="B22" s="6">
        <v>227164</v>
      </c>
      <c r="C22" s="6">
        <v>61000</v>
      </c>
      <c r="D22" s="6">
        <f t="shared" si="1"/>
        <v>288164</v>
      </c>
      <c r="E22" s="6">
        <v>213673.83</v>
      </c>
      <c r="F22" s="6">
        <v>213673.83</v>
      </c>
      <c r="G22" s="6">
        <f t="shared" si="5"/>
        <v>74490.170000000013</v>
      </c>
    </row>
    <row r="23" spans="1:7" x14ac:dyDescent="0.2">
      <c r="A23" s="41" t="s">
        <v>28</v>
      </c>
      <c r="B23" s="6">
        <f t="shared" ref="B23:C23" si="6">SUM(B24:B32)</f>
        <v>16325723</v>
      </c>
      <c r="C23" s="6">
        <f t="shared" si="6"/>
        <v>0</v>
      </c>
      <c r="D23" s="6">
        <f>SUM(D24:D32)</f>
        <v>16325723</v>
      </c>
      <c r="E23" s="6">
        <f t="shared" ref="E23:G23" si="7">SUM(E24:E32)</f>
        <v>10154747.459999999</v>
      </c>
      <c r="F23" s="6">
        <f t="shared" si="7"/>
        <v>9770675.7599999998</v>
      </c>
      <c r="G23" s="6">
        <f t="shared" si="7"/>
        <v>6170975.540000001</v>
      </c>
    </row>
    <row r="24" spans="1:7" x14ac:dyDescent="0.2">
      <c r="A24" s="38" t="s">
        <v>29</v>
      </c>
      <c r="B24" s="6">
        <v>1040050</v>
      </c>
      <c r="C24" s="6">
        <v>-45000</v>
      </c>
      <c r="D24" s="6">
        <f t="shared" si="1"/>
        <v>995050</v>
      </c>
      <c r="E24" s="6">
        <v>733104.31</v>
      </c>
      <c r="F24" s="6">
        <v>698608.48</v>
      </c>
      <c r="G24" s="6">
        <f t="shared" ref="G24:G32" si="8">+D24-E24</f>
        <v>261945.68999999994</v>
      </c>
    </row>
    <row r="25" spans="1:7" x14ac:dyDescent="0.2">
      <c r="A25" s="38" t="s">
        <v>30</v>
      </c>
      <c r="B25" s="6">
        <v>608720</v>
      </c>
      <c r="C25" s="6">
        <v>-47000</v>
      </c>
      <c r="D25" s="6">
        <f t="shared" si="1"/>
        <v>561720</v>
      </c>
      <c r="E25" s="6">
        <v>360907.44</v>
      </c>
      <c r="F25" s="6">
        <v>334750.89</v>
      </c>
      <c r="G25" s="6">
        <f t="shared" si="8"/>
        <v>200812.56</v>
      </c>
    </row>
    <row r="26" spans="1:7" x14ac:dyDescent="0.2">
      <c r="A26" s="38" t="s">
        <v>31</v>
      </c>
      <c r="B26" s="6">
        <v>5958960</v>
      </c>
      <c r="C26" s="6">
        <v>-694000</v>
      </c>
      <c r="D26" s="6">
        <f t="shared" si="1"/>
        <v>5264960</v>
      </c>
      <c r="E26" s="6">
        <v>3365447.94</v>
      </c>
      <c r="F26" s="6">
        <v>3346307.94</v>
      </c>
      <c r="G26" s="6">
        <f t="shared" si="8"/>
        <v>1899512.06</v>
      </c>
    </row>
    <row r="27" spans="1:7" x14ac:dyDescent="0.2">
      <c r="A27" s="38" t="s">
        <v>32</v>
      </c>
      <c r="B27" s="6">
        <v>3740250</v>
      </c>
      <c r="C27" s="6">
        <v>600000</v>
      </c>
      <c r="D27" s="6">
        <f t="shared" si="1"/>
        <v>4340250</v>
      </c>
      <c r="E27" s="6">
        <v>2374002.0299999998</v>
      </c>
      <c r="F27" s="6">
        <v>2337798.46</v>
      </c>
      <c r="G27" s="6">
        <f t="shared" si="8"/>
        <v>1966247.9700000002</v>
      </c>
    </row>
    <row r="28" spans="1:7" x14ac:dyDescent="0.2">
      <c r="A28" s="38" t="s">
        <v>33</v>
      </c>
      <c r="B28" s="6">
        <v>1913080</v>
      </c>
      <c r="C28" s="6">
        <v>345000</v>
      </c>
      <c r="D28" s="6">
        <f t="shared" si="1"/>
        <v>2258080</v>
      </c>
      <c r="E28" s="6">
        <v>1531908.04</v>
      </c>
      <c r="F28" s="6">
        <v>1531908.04</v>
      </c>
      <c r="G28" s="6">
        <f t="shared" si="8"/>
        <v>726171.96</v>
      </c>
    </row>
    <row r="29" spans="1:7" x14ac:dyDescent="0.2">
      <c r="A29" s="38" t="s">
        <v>34</v>
      </c>
      <c r="B29" s="6">
        <v>922500</v>
      </c>
      <c r="C29" s="6">
        <v>0</v>
      </c>
      <c r="D29" s="6">
        <f t="shared" si="1"/>
        <v>922500</v>
      </c>
      <c r="E29" s="6">
        <v>301354.73</v>
      </c>
      <c r="F29" s="6">
        <v>219574.73</v>
      </c>
      <c r="G29" s="6">
        <f t="shared" si="8"/>
        <v>621145.27</v>
      </c>
    </row>
    <row r="30" spans="1:7" x14ac:dyDescent="0.2">
      <c r="A30" s="38" t="s">
        <v>35</v>
      </c>
      <c r="B30" s="6">
        <v>336600</v>
      </c>
      <c r="C30" s="6">
        <v>-159000</v>
      </c>
      <c r="D30" s="6">
        <f t="shared" si="1"/>
        <v>177600</v>
      </c>
      <c r="E30" s="6">
        <v>43720.06</v>
      </c>
      <c r="F30" s="6">
        <v>43720.06</v>
      </c>
      <c r="G30" s="6">
        <f t="shared" si="8"/>
        <v>133879.94</v>
      </c>
    </row>
    <row r="31" spans="1:7" x14ac:dyDescent="0.2">
      <c r="A31" s="38" t="s">
        <v>36</v>
      </c>
      <c r="B31" s="6">
        <v>429800</v>
      </c>
      <c r="C31" s="6">
        <v>0</v>
      </c>
      <c r="D31" s="6">
        <f t="shared" si="1"/>
        <v>429800</v>
      </c>
      <c r="E31" s="6">
        <v>299787.76</v>
      </c>
      <c r="F31" s="6">
        <v>299787.76</v>
      </c>
      <c r="G31" s="6">
        <f t="shared" si="8"/>
        <v>130012.23999999999</v>
      </c>
    </row>
    <row r="32" spans="1:7" x14ac:dyDescent="0.2">
      <c r="A32" s="38" t="s">
        <v>37</v>
      </c>
      <c r="B32" s="6">
        <v>1375763</v>
      </c>
      <c r="C32" s="6">
        <v>0</v>
      </c>
      <c r="D32" s="6">
        <f t="shared" si="1"/>
        <v>1375763</v>
      </c>
      <c r="E32" s="6">
        <v>1144515.1499999999</v>
      </c>
      <c r="F32" s="6">
        <v>958219.4</v>
      </c>
      <c r="G32" s="6">
        <f t="shared" si="8"/>
        <v>231247.85000000009</v>
      </c>
    </row>
    <row r="33" spans="1:7" x14ac:dyDescent="0.2">
      <c r="A33" s="41" t="s">
        <v>38</v>
      </c>
      <c r="B33" s="6">
        <f t="shared" ref="B33:C33" si="9">SUM(B34:B42)</f>
        <v>150000</v>
      </c>
      <c r="C33" s="6">
        <f t="shared" si="9"/>
        <v>0</v>
      </c>
      <c r="D33" s="6">
        <f>SUM(D34:D42)</f>
        <v>150000</v>
      </c>
      <c r="E33" s="6">
        <f t="shared" ref="E33:G33" si="10">SUM(E34:E42)</f>
        <v>125831</v>
      </c>
      <c r="F33" s="6">
        <f t="shared" si="10"/>
        <v>125831</v>
      </c>
      <c r="G33" s="6">
        <f t="shared" si="10"/>
        <v>24169</v>
      </c>
    </row>
    <row r="34" spans="1:7" x14ac:dyDescent="0.2">
      <c r="A34" s="38" t="s">
        <v>39</v>
      </c>
      <c r="B34" s="6">
        <v>0</v>
      </c>
      <c r="C34" s="6">
        <v>0</v>
      </c>
      <c r="D34" s="6">
        <f t="shared" si="1"/>
        <v>0</v>
      </c>
      <c r="E34" s="6">
        <v>0</v>
      </c>
      <c r="F34" s="6">
        <v>0</v>
      </c>
      <c r="G34" s="6">
        <f t="shared" ref="G34:G42" si="11">+D34-E34</f>
        <v>0</v>
      </c>
    </row>
    <row r="35" spans="1:7" x14ac:dyDescent="0.2">
      <c r="A35" s="38" t="s">
        <v>40</v>
      </c>
      <c r="B35" s="6">
        <v>0</v>
      </c>
      <c r="C35" s="6">
        <v>0</v>
      </c>
      <c r="D35" s="6">
        <f t="shared" si="1"/>
        <v>0</v>
      </c>
      <c r="E35" s="6">
        <v>0</v>
      </c>
      <c r="F35" s="6">
        <v>0</v>
      </c>
      <c r="G35" s="6">
        <f t="shared" si="11"/>
        <v>0</v>
      </c>
    </row>
    <row r="36" spans="1:7" x14ac:dyDescent="0.2">
      <c r="A36" s="38" t="s">
        <v>41</v>
      </c>
      <c r="B36" s="6">
        <v>0</v>
      </c>
      <c r="C36" s="6">
        <v>0</v>
      </c>
      <c r="D36" s="6">
        <f t="shared" si="1"/>
        <v>0</v>
      </c>
      <c r="E36" s="6">
        <v>0</v>
      </c>
      <c r="F36" s="6">
        <v>0</v>
      </c>
      <c r="G36" s="6">
        <f t="shared" si="11"/>
        <v>0</v>
      </c>
    </row>
    <row r="37" spans="1:7" x14ac:dyDescent="0.2">
      <c r="A37" s="38" t="s">
        <v>42</v>
      </c>
      <c r="B37" s="6">
        <v>150000</v>
      </c>
      <c r="C37" s="6">
        <v>0</v>
      </c>
      <c r="D37" s="6">
        <f t="shared" si="1"/>
        <v>150000</v>
      </c>
      <c r="E37" s="6">
        <v>125831</v>
      </c>
      <c r="F37" s="6">
        <v>125831</v>
      </c>
      <c r="G37" s="6">
        <f t="shared" si="11"/>
        <v>24169</v>
      </c>
    </row>
    <row r="38" spans="1:7" x14ac:dyDescent="0.2">
      <c r="A38" s="38" t="s">
        <v>43</v>
      </c>
      <c r="B38" s="6">
        <v>0</v>
      </c>
      <c r="C38" s="6">
        <v>0</v>
      </c>
      <c r="D38" s="6">
        <f t="shared" si="1"/>
        <v>0</v>
      </c>
      <c r="E38" s="6">
        <v>0</v>
      </c>
      <c r="F38" s="6">
        <v>0</v>
      </c>
      <c r="G38" s="6">
        <f t="shared" si="11"/>
        <v>0</v>
      </c>
    </row>
    <row r="39" spans="1:7" x14ac:dyDescent="0.2">
      <c r="A39" s="38" t="s">
        <v>44</v>
      </c>
      <c r="B39" s="6">
        <v>0</v>
      </c>
      <c r="C39" s="6">
        <v>0</v>
      </c>
      <c r="D39" s="6">
        <f t="shared" si="1"/>
        <v>0</v>
      </c>
      <c r="E39" s="6">
        <v>0</v>
      </c>
      <c r="F39" s="6">
        <v>0</v>
      </c>
      <c r="G39" s="6">
        <f t="shared" si="11"/>
        <v>0</v>
      </c>
    </row>
    <row r="40" spans="1:7" x14ac:dyDescent="0.2">
      <c r="A40" s="38" t="s">
        <v>45</v>
      </c>
      <c r="B40" s="6">
        <v>0</v>
      </c>
      <c r="C40" s="6">
        <v>0</v>
      </c>
      <c r="D40" s="6">
        <f t="shared" si="1"/>
        <v>0</v>
      </c>
      <c r="E40" s="6">
        <v>0</v>
      </c>
      <c r="F40" s="6">
        <v>0</v>
      </c>
      <c r="G40" s="6">
        <f t="shared" si="11"/>
        <v>0</v>
      </c>
    </row>
    <row r="41" spans="1:7" x14ac:dyDescent="0.2">
      <c r="A41" s="38" t="s">
        <v>46</v>
      </c>
      <c r="B41" s="6">
        <v>0</v>
      </c>
      <c r="C41" s="6">
        <v>0</v>
      </c>
      <c r="D41" s="6">
        <f t="shared" si="1"/>
        <v>0</v>
      </c>
      <c r="E41" s="6">
        <v>0</v>
      </c>
      <c r="F41" s="6">
        <v>0</v>
      </c>
      <c r="G41" s="6">
        <f t="shared" si="11"/>
        <v>0</v>
      </c>
    </row>
    <row r="42" spans="1:7" x14ac:dyDescent="0.2">
      <c r="A42" s="38" t="s">
        <v>47</v>
      </c>
      <c r="B42" s="6">
        <v>0</v>
      </c>
      <c r="C42" s="6">
        <v>0</v>
      </c>
      <c r="D42" s="6">
        <f t="shared" si="1"/>
        <v>0</v>
      </c>
      <c r="E42" s="6">
        <v>0</v>
      </c>
      <c r="F42" s="6">
        <v>0</v>
      </c>
      <c r="G42" s="6">
        <f t="shared" si="11"/>
        <v>0</v>
      </c>
    </row>
    <row r="43" spans="1:7" x14ac:dyDescent="0.2">
      <c r="A43" s="41" t="s">
        <v>48</v>
      </c>
      <c r="B43" s="6">
        <f t="shared" ref="B43:C43" si="12">SUM(B44:B52)</f>
        <v>12735150</v>
      </c>
      <c r="C43" s="6">
        <f t="shared" si="12"/>
        <v>0</v>
      </c>
      <c r="D43" s="6">
        <f>SUM(D44:D52)</f>
        <v>12735150</v>
      </c>
      <c r="E43" s="6">
        <f t="shared" ref="E43:G43" si="13">SUM(E44:E52)</f>
        <v>3144161.42</v>
      </c>
      <c r="F43" s="6">
        <f t="shared" si="13"/>
        <v>2844034.62</v>
      </c>
      <c r="G43" s="6">
        <f t="shared" si="13"/>
        <v>9590988.5800000001</v>
      </c>
    </row>
    <row r="44" spans="1:7" x14ac:dyDescent="0.2">
      <c r="A44" s="38" t="s">
        <v>49</v>
      </c>
      <c r="B44" s="6">
        <v>1039500</v>
      </c>
      <c r="C44" s="6">
        <v>170000</v>
      </c>
      <c r="D44" s="6">
        <f t="shared" si="1"/>
        <v>1209500</v>
      </c>
      <c r="E44" s="6">
        <v>1113233.81</v>
      </c>
      <c r="F44" s="6">
        <v>813107.01</v>
      </c>
      <c r="G44" s="6">
        <f t="shared" ref="G44:G52" si="14">+D44-E44</f>
        <v>96266.189999999944</v>
      </c>
    </row>
    <row r="45" spans="1:7" x14ac:dyDescent="0.2">
      <c r="A45" s="38" t="s">
        <v>50</v>
      </c>
      <c r="B45" s="6">
        <v>53000</v>
      </c>
      <c r="C45" s="6">
        <v>15000</v>
      </c>
      <c r="D45" s="6">
        <f t="shared" si="1"/>
        <v>68000</v>
      </c>
      <c r="E45" s="6">
        <v>60154.62</v>
      </c>
      <c r="F45" s="6">
        <v>60154.62</v>
      </c>
      <c r="G45" s="6">
        <f t="shared" si="14"/>
        <v>7845.3799999999974</v>
      </c>
    </row>
    <row r="46" spans="1:7" x14ac:dyDescent="0.2">
      <c r="A46" s="38" t="s">
        <v>51</v>
      </c>
      <c r="B46" s="6">
        <v>0</v>
      </c>
      <c r="C46" s="6">
        <v>0</v>
      </c>
      <c r="D46" s="6">
        <f t="shared" si="1"/>
        <v>0</v>
      </c>
      <c r="E46" s="6">
        <v>0</v>
      </c>
      <c r="F46" s="6">
        <v>0</v>
      </c>
      <c r="G46" s="6">
        <f t="shared" si="14"/>
        <v>0</v>
      </c>
    </row>
    <row r="47" spans="1:7" x14ac:dyDescent="0.2">
      <c r="A47" s="38" t="s">
        <v>52</v>
      </c>
      <c r="B47" s="6">
        <v>1135000</v>
      </c>
      <c r="C47" s="6">
        <v>-303000</v>
      </c>
      <c r="D47" s="6">
        <f t="shared" si="1"/>
        <v>832000</v>
      </c>
      <c r="E47" s="6">
        <v>811700</v>
      </c>
      <c r="F47" s="6">
        <v>811700</v>
      </c>
      <c r="G47" s="6">
        <f t="shared" si="14"/>
        <v>20300</v>
      </c>
    </row>
    <row r="48" spans="1:7" x14ac:dyDescent="0.2">
      <c r="A48" s="38" t="s">
        <v>53</v>
      </c>
      <c r="B48" s="6">
        <v>0</v>
      </c>
      <c r="C48" s="6">
        <v>0</v>
      </c>
      <c r="D48" s="6">
        <f t="shared" si="1"/>
        <v>0</v>
      </c>
      <c r="E48" s="6">
        <v>0</v>
      </c>
      <c r="F48" s="6">
        <v>0</v>
      </c>
      <c r="G48" s="6">
        <f t="shared" si="14"/>
        <v>0</v>
      </c>
    </row>
    <row r="49" spans="1:7" x14ac:dyDescent="0.2">
      <c r="A49" s="38" t="s">
        <v>54</v>
      </c>
      <c r="B49" s="6">
        <v>155100</v>
      </c>
      <c r="C49" s="6">
        <v>0</v>
      </c>
      <c r="D49" s="6">
        <f t="shared" si="1"/>
        <v>155100</v>
      </c>
      <c r="E49" s="6">
        <v>64805.26</v>
      </c>
      <c r="F49" s="6">
        <v>64805.26</v>
      </c>
      <c r="G49" s="6">
        <f t="shared" si="14"/>
        <v>90294.739999999991</v>
      </c>
    </row>
    <row r="50" spans="1:7" x14ac:dyDescent="0.2">
      <c r="A50" s="38" t="s">
        <v>55</v>
      </c>
      <c r="B50" s="6">
        <v>0</v>
      </c>
      <c r="C50" s="6">
        <v>0</v>
      </c>
      <c r="D50" s="6">
        <f t="shared" si="1"/>
        <v>0</v>
      </c>
      <c r="E50" s="6">
        <v>0</v>
      </c>
      <c r="F50" s="6">
        <v>0</v>
      </c>
      <c r="G50" s="6">
        <f t="shared" si="14"/>
        <v>0</v>
      </c>
    </row>
    <row r="51" spans="1:7" x14ac:dyDescent="0.2">
      <c r="A51" s="38" t="s">
        <v>56</v>
      </c>
      <c r="B51" s="6">
        <v>10000000</v>
      </c>
      <c r="C51" s="6">
        <v>-647000</v>
      </c>
      <c r="D51" s="6">
        <f t="shared" si="1"/>
        <v>9353000</v>
      </c>
      <c r="E51" s="6">
        <v>0</v>
      </c>
      <c r="F51" s="6">
        <v>0</v>
      </c>
      <c r="G51" s="6">
        <f t="shared" si="14"/>
        <v>9353000</v>
      </c>
    </row>
    <row r="52" spans="1:7" x14ac:dyDescent="0.2">
      <c r="A52" s="38" t="s">
        <v>57</v>
      </c>
      <c r="B52" s="6">
        <v>352550</v>
      </c>
      <c r="C52" s="6">
        <v>765000</v>
      </c>
      <c r="D52" s="6">
        <f t="shared" si="1"/>
        <v>1117550</v>
      </c>
      <c r="E52" s="6">
        <v>1094267.73</v>
      </c>
      <c r="F52" s="6">
        <v>1094267.73</v>
      </c>
      <c r="G52" s="6">
        <f t="shared" si="14"/>
        <v>23282.270000000019</v>
      </c>
    </row>
    <row r="53" spans="1:7" x14ac:dyDescent="0.2">
      <c r="A53" s="41" t="s">
        <v>58</v>
      </c>
      <c r="B53" s="6">
        <f t="shared" ref="B53:C53" si="15">SUM(B54:B56)</f>
        <v>55038838</v>
      </c>
      <c r="C53" s="6">
        <f t="shared" si="15"/>
        <v>0</v>
      </c>
      <c r="D53" s="6">
        <f>SUM(D54:D56)</f>
        <v>55038838</v>
      </c>
      <c r="E53" s="6">
        <f t="shared" ref="E53:G53" si="16">SUM(E54:E56)</f>
        <v>6562544.4500000002</v>
      </c>
      <c r="F53" s="6">
        <f t="shared" si="16"/>
        <v>6562544.4500000002</v>
      </c>
      <c r="G53" s="6">
        <f t="shared" si="16"/>
        <v>48476293.549999997</v>
      </c>
    </row>
    <row r="54" spans="1:7" x14ac:dyDescent="0.2">
      <c r="A54" s="38" t="s">
        <v>59</v>
      </c>
      <c r="B54" s="6">
        <v>0</v>
      </c>
      <c r="C54" s="6">
        <v>0</v>
      </c>
      <c r="D54" s="6">
        <f t="shared" si="1"/>
        <v>0</v>
      </c>
      <c r="E54" s="6">
        <v>0</v>
      </c>
      <c r="F54" s="6">
        <v>0</v>
      </c>
      <c r="G54" s="6">
        <f t="shared" ref="G54:G56" si="17">+D54-E54</f>
        <v>0</v>
      </c>
    </row>
    <row r="55" spans="1:7" x14ac:dyDescent="0.2">
      <c r="A55" s="38" t="s">
        <v>60</v>
      </c>
      <c r="B55" s="6">
        <v>55038838</v>
      </c>
      <c r="C55" s="6">
        <v>0</v>
      </c>
      <c r="D55" s="6">
        <f t="shared" si="1"/>
        <v>55038838</v>
      </c>
      <c r="E55" s="6">
        <v>6562544.4500000002</v>
      </c>
      <c r="F55" s="6">
        <v>6562544.4500000002</v>
      </c>
      <c r="G55" s="6">
        <f t="shared" si="17"/>
        <v>48476293.549999997</v>
      </c>
    </row>
    <row r="56" spans="1:7" x14ac:dyDescent="0.2">
      <c r="A56" s="38" t="s">
        <v>61</v>
      </c>
      <c r="B56" s="6">
        <v>0</v>
      </c>
      <c r="C56" s="6">
        <v>0</v>
      </c>
      <c r="D56" s="6">
        <f t="shared" si="1"/>
        <v>0</v>
      </c>
      <c r="E56" s="6">
        <v>0</v>
      </c>
      <c r="F56" s="6">
        <v>0</v>
      </c>
      <c r="G56" s="6">
        <f t="shared" si="17"/>
        <v>0</v>
      </c>
    </row>
    <row r="57" spans="1:7" x14ac:dyDescent="0.2">
      <c r="A57" s="41" t="s">
        <v>62</v>
      </c>
      <c r="B57" s="6">
        <f t="shared" ref="B57:C57" si="18">SUM(B58:B64)</f>
        <v>0</v>
      </c>
      <c r="C57" s="6">
        <f t="shared" si="18"/>
        <v>0</v>
      </c>
      <c r="D57" s="6">
        <f>SUM(D58:D64)</f>
        <v>0</v>
      </c>
      <c r="E57" s="6">
        <f t="shared" ref="E57:G57" si="19">SUM(E58:E64)</f>
        <v>0</v>
      </c>
      <c r="F57" s="6">
        <f t="shared" si="19"/>
        <v>0</v>
      </c>
      <c r="G57" s="6">
        <f t="shared" si="19"/>
        <v>0</v>
      </c>
    </row>
    <row r="58" spans="1:7" x14ac:dyDescent="0.2">
      <c r="A58" s="38" t="s">
        <v>63</v>
      </c>
      <c r="B58" s="6">
        <v>0</v>
      </c>
      <c r="C58" s="6">
        <v>0</v>
      </c>
      <c r="D58" s="6">
        <f t="shared" si="1"/>
        <v>0</v>
      </c>
      <c r="E58" s="6">
        <v>0</v>
      </c>
      <c r="F58" s="6">
        <v>0</v>
      </c>
      <c r="G58" s="6">
        <f t="shared" ref="G58:G64" si="20">+D58-E58</f>
        <v>0</v>
      </c>
    </row>
    <row r="59" spans="1:7" x14ac:dyDescent="0.2">
      <c r="A59" s="38" t="s">
        <v>64</v>
      </c>
      <c r="B59" s="6">
        <v>0</v>
      </c>
      <c r="C59" s="6">
        <v>0</v>
      </c>
      <c r="D59" s="6">
        <f t="shared" si="1"/>
        <v>0</v>
      </c>
      <c r="E59" s="6">
        <v>0</v>
      </c>
      <c r="F59" s="6">
        <v>0</v>
      </c>
      <c r="G59" s="6">
        <f t="shared" si="20"/>
        <v>0</v>
      </c>
    </row>
    <row r="60" spans="1:7" x14ac:dyDescent="0.2">
      <c r="A60" s="38" t="s">
        <v>65</v>
      </c>
      <c r="B60" s="6">
        <v>0</v>
      </c>
      <c r="C60" s="6">
        <v>0</v>
      </c>
      <c r="D60" s="6">
        <f t="shared" si="1"/>
        <v>0</v>
      </c>
      <c r="E60" s="6">
        <v>0</v>
      </c>
      <c r="F60" s="6">
        <v>0</v>
      </c>
      <c r="G60" s="6">
        <f t="shared" si="20"/>
        <v>0</v>
      </c>
    </row>
    <row r="61" spans="1:7" x14ac:dyDescent="0.2">
      <c r="A61" s="38" t="s">
        <v>66</v>
      </c>
      <c r="B61" s="6">
        <v>0</v>
      </c>
      <c r="C61" s="6">
        <v>0</v>
      </c>
      <c r="D61" s="6">
        <f t="shared" si="1"/>
        <v>0</v>
      </c>
      <c r="E61" s="6">
        <v>0</v>
      </c>
      <c r="F61" s="6">
        <v>0</v>
      </c>
      <c r="G61" s="6">
        <f t="shared" si="20"/>
        <v>0</v>
      </c>
    </row>
    <row r="62" spans="1:7" x14ac:dyDescent="0.2">
      <c r="A62" s="38" t="s">
        <v>67</v>
      </c>
      <c r="B62" s="6">
        <v>0</v>
      </c>
      <c r="C62" s="6">
        <v>0</v>
      </c>
      <c r="D62" s="6">
        <f t="shared" si="1"/>
        <v>0</v>
      </c>
      <c r="E62" s="6">
        <v>0</v>
      </c>
      <c r="F62" s="6">
        <v>0</v>
      </c>
      <c r="G62" s="6">
        <f t="shared" si="20"/>
        <v>0</v>
      </c>
    </row>
    <row r="63" spans="1:7" x14ac:dyDescent="0.2">
      <c r="A63" s="38" t="s">
        <v>68</v>
      </c>
      <c r="B63" s="6">
        <v>0</v>
      </c>
      <c r="C63" s="6">
        <v>0</v>
      </c>
      <c r="D63" s="6">
        <f t="shared" si="1"/>
        <v>0</v>
      </c>
      <c r="E63" s="6">
        <v>0</v>
      </c>
      <c r="F63" s="6">
        <v>0</v>
      </c>
      <c r="G63" s="6">
        <f t="shared" si="20"/>
        <v>0</v>
      </c>
    </row>
    <row r="64" spans="1:7" x14ac:dyDescent="0.2">
      <c r="A64" s="38" t="s">
        <v>69</v>
      </c>
      <c r="B64" s="6">
        <v>0</v>
      </c>
      <c r="C64" s="6">
        <v>0</v>
      </c>
      <c r="D64" s="6">
        <f t="shared" si="1"/>
        <v>0</v>
      </c>
      <c r="E64" s="6">
        <v>0</v>
      </c>
      <c r="F64" s="6">
        <v>0</v>
      </c>
      <c r="G64" s="6">
        <f t="shared" si="20"/>
        <v>0</v>
      </c>
    </row>
    <row r="65" spans="1:7" x14ac:dyDescent="0.2">
      <c r="A65" s="41" t="s">
        <v>70</v>
      </c>
      <c r="B65" s="6">
        <f t="shared" ref="B65:C65" si="21">SUM(B66:B68)</f>
        <v>0</v>
      </c>
      <c r="C65" s="6">
        <f t="shared" si="21"/>
        <v>0</v>
      </c>
      <c r="D65" s="6">
        <f>SUM(D66:D68)</f>
        <v>0</v>
      </c>
      <c r="E65" s="6">
        <f t="shared" ref="E65:G65" si="22">SUM(E66:E68)</f>
        <v>0</v>
      </c>
      <c r="F65" s="6">
        <f t="shared" si="22"/>
        <v>0</v>
      </c>
      <c r="G65" s="6">
        <f t="shared" si="22"/>
        <v>0</v>
      </c>
    </row>
    <row r="66" spans="1:7" x14ac:dyDescent="0.2">
      <c r="A66" s="38" t="s">
        <v>71</v>
      </c>
      <c r="B66" s="6">
        <v>0</v>
      </c>
      <c r="C66" s="6">
        <v>0</v>
      </c>
      <c r="D66" s="6">
        <f t="shared" ref="D66:D76" si="23">+B66+C66</f>
        <v>0</v>
      </c>
      <c r="E66" s="6">
        <v>0</v>
      </c>
      <c r="F66" s="6">
        <v>0</v>
      </c>
      <c r="G66" s="6">
        <f t="shared" ref="G66:G68" si="24">+D66-E66</f>
        <v>0</v>
      </c>
    </row>
    <row r="67" spans="1:7" x14ac:dyDescent="0.2">
      <c r="A67" s="38" t="s">
        <v>72</v>
      </c>
      <c r="B67" s="6">
        <v>0</v>
      </c>
      <c r="C67" s="6">
        <v>0</v>
      </c>
      <c r="D67" s="6">
        <f t="shared" si="23"/>
        <v>0</v>
      </c>
      <c r="E67" s="6">
        <v>0</v>
      </c>
      <c r="F67" s="6">
        <v>0</v>
      </c>
      <c r="G67" s="6">
        <f t="shared" si="24"/>
        <v>0</v>
      </c>
    </row>
    <row r="68" spans="1:7" x14ac:dyDescent="0.2">
      <c r="A68" s="38" t="s">
        <v>73</v>
      </c>
      <c r="B68" s="6">
        <v>0</v>
      </c>
      <c r="C68" s="6">
        <v>0</v>
      </c>
      <c r="D68" s="6">
        <f t="shared" si="23"/>
        <v>0</v>
      </c>
      <c r="E68" s="6">
        <v>0</v>
      </c>
      <c r="F68" s="6">
        <v>0</v>
      </c>
      <c r="G68" s="6">
        <f t="shared" si="24"/>
        <v>0</v>
      </c>
    </row>
    <row r="69" spans="1:7" x14ac:dyDescent="0.2">
      <c r="A69" s="41" t="s">
        <v>74</v>
      </c>
      <c r="B69" s="6">
        <f t="shared" ref="B69:C69" si="25">SUM(B70:B76)</f>
        <v>0</v>
      </c>
      <c r="C69" s="6">
        <f t="shared" si="25"/>
        <v>0</v>
      </c>
      <c r="D69" s="6">
        <f>SUM(D70:D76)</f>
        <v>0</v>
      </c>
      <c r="E69" s="6">
        <f t="shared" ref="E69:G69" si="26">SUM(E70:E76)</f>
        <v>0</v>
      </c>
      <c r="F69" s="6">
        <f t="shared" si="26"/>
        <v>0</v>
      </c>
      <c r="G69" s="6">
        <f t="shared" si="26"/>
        <v>0</v>
      </c>
    </row>
    <row r="70" spans="1:7" x14ac:dyDescent="0.2">
      <c r="A70" s="38" t="s">
        <v>75</v>
      </c>
      <c r="B70" s="6">
        <v>0</v>
      </c>
      <c r="C70" s="6">
        <v>0</v>
      </c>
      <c r="D70" s="6">
        <f t="shared" si="23"/>
        <v>0</v>
      </c>
      <c r="E70" s="6">
        <v>0</v>
      </c>
      <c r="F70" s="6">
        <v>0</v>
      </c>
      <c r="G70" s="6">
        <f t="shared" ref="G70:G76" si="27">+D70-E70</f>
        <v>0</v>
      </c>
    </row>
    <row r="71" spans="1:7" x14ac:dyDescent="0.2">
      <c r="A71" s="38" t="s">
        <v>76</v>
      </c>
      <c r="B71" s="6">
        <v>0</v>
      </c>
      <c r="C71" s="6">
        <v>0</v>
      </c>
      <c r="D71" s="6">
        <f t="shared" si="23"/>
        <v>0</v>
      </c>
      <c r="E71" s="6">
        <v>0</v>
      </c>
      <c r="F71" s="6">
        <v>0</v>
      </c>
      <c r="G71" s="6">
        <f t="shared" si="27"/>
        <v>0</v>
      </c>
    </row>
    <row r="72" spans="1:7" x14ac:dyDescent="0.2">
      <c r="A72" s="38" t="s">
        <v>77</v>
      </c>
      <c r="B72" s="6">
        <v>0</v>
      </c>
      <c r="C72" s="6">
        <v>0</v>
      </c>
      <c r="D72" s="6">
        <f t="shared" si="23"/>
        <v>0</v>
      </c>
      <c r="E72" s="6">
        <v>0</v>
      </c>
      <c r="F72" s="6">
        <v>0</v>
      </c>
      <c r="G72" s="6">
        <f t="shared" si="27"/>
        <v>0</v>
      </c>
    </row>
    <row r="73" spans="1:7" x14ac:dyDescent="0.2">
      <c r="A73" s="38" t="s">
        <v>78</v>
      </c>
      <c r="B73" s="6">
        <v>0</v>
      </c>
      <c r="C73" s="6">
        <v>0</v>
      </c>
      <c r="D73" s="6">
        <f t="shared" si="23"/>
        <v>0</v>
      </c>
      <c r="E73" s="6">
        <v>0</v>
      </c>
      <c r="F73" s="6">
        <v>0</v>
      </c>
      <c r="G73" s="6">
        <f t="shared" si="27"/>
        <v>0</v>
      </c>
    </row>
    <row r="74" spans="1:7" x14ac:dyDescent="0.2">
      <c r="A74" s="38" t="s">
        <v>79</v>
      </c>
      <c r="B74" s="6">
        <v>0</v>
      </c>
      <c r="C74" s="6">
        <v>0</v>
      </c>
      <c r="D74" s="6">
        <f t="shared" si="23"/>
        <v>0</v>
      </c>
      <c r="E74" s="6">
        <v>0</v>
      </c>
      <c r="F74" s="6">
        <v>0</v>
      </c>
      <c r="G74" s="6">
        <f t="shared" si="27"/>
        <v>0</v>
      </c>
    </row>
    <row r="75" spans="1:7" x14ac:dyDescent="0.2">
      <c r="A75" s="38" t="s">
        <v>80</v>
      </c>
      <c r="B75" s="6">
        <v>0</v>
      </c>
      <c r="C75" s="6">
        <v>0</v>
      </c>
      <c r="D75" s="6">
        <f t="shared" si="23"/>
        <v>0</v>
      </c>
      <c r="E75" s="6">
        <v>0</v>
      </c>
      <c r="F75" s="6">
        <v>0</v>
      </c>
      <c r="G75" s="6">
        <f t="shared" si="27"/>
        <v>0</v>
      </c>
    </row>
    <row r="76" spans="1:7" x14ac:dyDescent="0.2">
      <c r="A76" s="39" t="s">
        <v>81</v>
      </c>
      <c r="B76" s="7">
        <v>0</v>
      </c>
      <c r="C76" s="7">
        <v>0</v>
      </c>
      <c r="D76" s="7">
        <f t="shared" si="23"/>
        <v>0</v>
      </c>
      <c r="E76" s="7">
        <v>0</v>
      </c>
      <c r="F76" s="7">
        <v>0</v>
      </c>
      <c r="G76" s="7">
        <f t="shared" si="27"/>
        <v>0</v>
      </c>
    </row>
    <row r="77" spans="1:7" x14ac:dyDescent="0.2">
      <c r="A77" s="40" t="s">
        <v>82</v>
      </c>
      <c r="B77" s="8">
        <f t="shared" ref="B77:C77" si="28">+B5+B13+B23+B33+B43+B53+B57+B65+B69</f>
        <v>146471881</v>
      </c>
      <c r="C77" s="8">
        <f t="shared" si="28"/>
        <v>0</v>
      </c>
      <c r="D77" s="8">
        <f>+D5+D13+D23+D33+D43+D53+D57+D65+D69</f>
        <v>146471881</v>
      </c>
      <c r="E77" s="8">
        <f t="shared" ref="E77:G77" si="29">+E5+E13+E23+E33+E43+E53+E57+E65+E69</f>
        <v>70090733.870000005</v>
      </c>
      <c r="F77" s="8">
        <f t="shared" si="29"/>
        <v>68588503.090000004</v>
      </c>
      <c r="G77" s="8">
        <f t="shared" si="29"/>
        <v>76381147.129999995</v>
      </c>
    </row>
    <row r="80" spans="1:7" ht="12.75" x14ac:dyDescent="0.2">
      <c r="A80" s="42" t="s">
        <v>128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9685039370078741" right="0.19685039370078741" top="0.39370078740157483" bottom="0.3937007874015748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3" t="s">
        <v>130</v>
      </c>
      <c r="B1" s="44"/>
      <c r="C1" s="44"/>
      <c r="D1" s="44"/>
      <c r="E1" s="44"/>
      <c r="F1" s="44"/>
      <c r="G1" s="45"/>
    </row>
    <row r="2" spans="1:7" x14ac:dyDescent="0.2">
      <c r="A2" s="24"/>
      <c r="B2" s="27" t="s">
        <v>0</v>
      </c>
      <c r="C2" s="28"/>
      <c r="D2" s="28"/>
      <c r="E2" s="28"/>
      <c r="F2" s="29"/>
      <c r="G2" s="46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83</v>
      </c>
      <c r="B6" s="6">
        <v>78697893</v>
      </c>
      <c r="C6" s="6">
        <f>+COG!C5+COG!C13+COG!C23+COG!C33</f>
        <v>0</v>
      </c>
      <c r="D6" s="6">
        <f>+B6+C6</f>
        <v>78697893</v>
      </c>
      <c r="E6" s="6">
        <v>60384028</v>
      </c>
      <c r="F6" s="6">
        <v>59181924.020000003</v>
      </c>
      <c r="G6" s="6">
        <f>+D6-E6</f>
        <v>18313865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84</v>
      </c>
      <c r="B8" s="6">
        <v>67773988</v>
      </c>
      <c r="C8" s="6">
        <f>+COG!C43+COG!C53</f>
        <v>0</v>
      </c>
      <c r="D8" s="6">
        <f>+B8+C8</f>
        <v>67773988</v>
      </c>
      <c r="E8" s="6">
        <v>9706705.870000001</v>
      </c>
      <c r="F8" s="6">
        <v>9406579.0700000003</v>
      </c>
      <c r="G8" s="6">
        <f>+D8-E8</f>
        <v>58067282.129999995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85</v>
      </c>
      <c r="B10" s="6">
        <v>0</v>
      </c>
      <c r="C10" s="6">
        <v>0</v>
      </c>
      <c r="D10" s="6">
        <f>+B10+C10</f>
        <v>0</v>
      </c>
      <c r="E10" s="6">
        <v>0</v>
      </c>
      <c r="F10" s="6">
        <v>0</v>
      </c>
      <c r="G10" s="6">
        <f>+D10-E10</f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43</v>
      </c>
      <c r="B12" s="6">
        <v>0</v>
      </c>
      <c r="C12" s="6">
        <v>0</v>
      </c>
      <c r="D12" s="6">
        <f>+B12+C12</f>
        <v>0</v>
      </c>
      <c r="E12" s="6">
        <v>0</v>
      </c>
      <c r="F12" s="6">
        <v>0</v>
      </c>
      <c r="G12" s="6">
        <f>+D12-E12</f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71</v>
      </c>
      <c r="B14" s="6">
        <v>0</v>
      </c>
      <c r="C14" s="6">
        <v>0</v>
      </c>
      <c r="D14" s="6">
        <f>+B14+C14</f>
        <v>0</v>
      </c>
      <c r="E14" s="6">
        <v>0</v>
      </c>
      <c r="F14" s="6">
        <v>0</v>
      </c>
      <c r="G14" s="6">
        <f>+D14-E14</f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82</v>
      </c>
      <c r="B16" s="8">
        <f>+B6+B8+B10+B12+B14</f>
        <v>146471881</v>
      </c>
      <c r="C16" s="8">
        <f t="shared" ref="C16:G16" si="0">+C6+C8+C10+C12+C14</f>
        <v>0</v>
      </c>
      <c r="D16" s="8">
        <f t="shared" si="0"/>
        <v>146471881</v>
      </c>
      <c r="E16" s="8">
        <f t="shared" si="0"/>
        <v>70090733.870000005</v>
      </c>
      <c r="F16" s="8">
        <f t="shared" si="0"/>
        <v>68588503.090000004</v>
      </c>
      <c r="G16" s="8">
        <f t="shared" si="0"/>
        <v>76381147.129999995</v>
      </c>
    </row>
    <row r="19" spans="1:1" ht="12.75" x14ac:dyDescent="0.2">
      <c r="A19" s="42" t="s">
        <v>128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3" t="s">
        <v>132</v>
      </c>
      <c r="B1" s="44"/>
      <c r="C1" s="44"/>
      <c r="D1" s="44"/>
      <c r="E1" s="44"/>
      <c r="F1" s="44"/>
      <c r="G1" s="45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46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7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133</v>
      </c>
      <c r="B7" s="6">
        <v>6492893</v>
      </c>
      <c r="C7" s="6">
        <v>514000</v>
      </c>
      <c r="D7" s="6">
        <f>+B7+C7</f>
        <v>7006893</v>
      </c>
      <c r="E7" s="6">
        <v>6418035.1500000004</v>
      </c>
      <c r="F7" s="6">
        <v>6335278.5599999996</v>
      </c>
      <c r="G7" s="6">
        <f>+D7-E7</f>
        <v>588857.84999999963</v>
      </c>
    </row>
    <row r="8" spans="1:7" x14ac:dyDescent="0.2">
      <c r="A8" s="31" t="s">
        <v>134</v>
      </c>
      <c r="B8" s="6">
        <v>24670632</v>
      </c>
      <c r="C8" s="6">
        <v>3062000</v>
      </c>
      <c r="D8" s="6">
        <f t="shared" ref="D8:D13" si="0">+B8+C8</f>
        <v>27732632</v>
      </c>
      <c r="E8" s="6">
        <v>17335161.68</v>
      </c>
      <c r="F8" s="6">
        <v>16718205.789999999</v>
      </c>
      <c r="G8" s="6">
        <f t="shared" ref="G8:G13" si="1">+D8-E8</f>
        <v>10397470.32</v>
      </c>
    </row>
    <row r="9" spans="1:7" x14ac:dyDescent="0.2">
      <c r="A9" s="31" t="s">
        <v>135</v>
      </c>
      <c r="B9" s="6">
        <v>32682626</v>
      </c>
      <c r="C9" s="6">
        <v>-2925000</v>
      </c>
      <c r="D9" s="6">
        <f t="shared" si="0"/>
        <v>29757626</v>
      </c>
      <c r="E9" s="6">
        <v>18918487.030000001</v>
      </c>
      <c r="F9" s="6">
        <v>18558501.539999999</v>
      </c>
      <c r="G9" s="6">
        <f t="shared" si="1"/>
        <v>10839138.969999999</v>
      </c>
    </row>
    <row r="10" spans="1:7" x14ac:dyDescent="0.2">
      <c r="A10" s="31" t="s">
        <v>136</v>
      </c>
      <c r="B10" s="6">
        <v>65650807</v>
      </c>
      <c r="C10" s="6">
        <v>-904000</v>
      </c>
      <c r="D10" s="6">
        <f t="shared" si="0"/>
        <v>64746807</v>
      </c>
      <c r="E10" s="6">
        <v>14709167.66</v>
      </c>
      <c r="F10" s="6">
        <v>14564080.51</v>
      </c>
      <c r="G10" s="6">
        <f t="shared" si="1"/>
        <v>50037639.340000004</v>
      </c>
    </row>
    <row r="11" spans="1:7" x14ac:dyDescent="0.2">
      <c r="A11" s="31" t="s">
        <v>137</v>
      </c>
      <c r="B11" s="6">
        <v>9027288</v>
      </c>
      <c r="C11" s="6">
        <v>26000</v>
      </c>
      <c r="D11" s="6">
        <f t="shared" si="0"/>
        <v>9053288</v>
      </c>
      <c r="E11" s="6">
        <v>8810022.2200000007</v>
      </c>
      <c r="F11" s="6">
        <v>8646048.3699999992</v>
      </c>
      <c r="G11" s="6">
        <f t="shared" si="1"/>
        <v>243265.77999999933</v>
      </c>
    </row>
    <row r="12" spans="1:7" x14ac:dyDescent="0.2">
      <c r="A12" s="31" t="s">
        <v>138</v>
      </c>
      <c r="B12" s="6">
        <v>6083444</v>
      </c>
      <c r="C12" s="6">
        <v>150800</v>
      </c>
      <c r="D12" s="6">
        <f t="shared" si="0"/>
        <v>6234244</v>
      </c>
      <c r="E12" s="6">
        <v>2705166.26</v>
      </c>
      <c r="F12" s="6">
        <v>2672566.7599999998</v>
      </c>
      <c r="G12" s="6">
        <f t="shared" si="1"/>
        <v>3529077.74</v>
      </c>
    </row>
    <row r="13" spans="1:7" x14ac:dyDescent="0.2">
      <c r="A13" s="31" t="s">
        <v>139</v>
      </c>
      <c r="B13" s="6">
        <v>1864191</v>
      </c>
      <c r="C13" s="6">
        <v>76200</v>
      </c>
      <c r="D13" s="6">
        <f t="shared" si="0"/>
        <v>1940391</v>
      </c>
      <c r="E13" s="6">
        <v>1194693.8700000001</v>
      </c>
      <c r="F13" s="6">
        <v>1093821.56</v>
      </c>
      <c r="G13" s="6">
        <f t="shared" si="1"/>
        <v>745697.12999999989</v>
      </c>
    </row>
    <row r="14" spans="1:7" x14ac:dyDescent="0.2">
      <c r="A14" s="31"/>
      <c r="B14" s="7"/>
      <c r="C14" s="7"/>
      <c r="D14" s="7"/>
      <c r="E14" s="7"/>
      <c r="F14" s="7"/>
      <c r="G14" s="7"/>
    </row>
    <row r="15" spans="1:7" x14ac:dyDescent="0.2">
      <c r="A15" s="32" t="s">
        <v>82</v>
      </c>
      <c r="B15" s="12">
        <f t="shared" ref="B15:G15" si="2">SUM(B7:B13)</f>
        <v>146471881</v>
      </c>
      <c r="C15" s="12">
        <f t="shared" si="2"/>
        <v>0</v>
      </c>
      <c r="D15" s="12">
        <f t="shared" si="2"/>
        <v>146471881</v>
      </c>
      <c r="E15" s="12">
        <f t="shared" si="2"/>
        <v>70090733.870000005</v>
      </c>
      <c r="F15" s="12">
        <f t="shared" si="2"/>
        <v>68588503.090000004</v>
      </c>
      <c r="G15" s="12">
        <f t="shared" si="2"/>
        <v>76381147.129999995</v>
      </c>
    </row>
    <row r="18" spans="1:7" ht="45" customHeight="1" x14ac:dyDescent="0.2">
      <c r="A18" s="43" t="s">
        <v>132</v>
      </c>
      <c r="B18" s="44"/>
      <c r="C18" s="44"/>
      <c r="D18" s="44"/>
      <c r="E18" s="44"/>
      <c r="F18" s="44"/>
      <c r="G18" s="45"/>
    </row>
    <row r="20" spans="1:7" x14ac:dyDescent="0.2">
      <c r="A20" s="24"/>
      <c r="B20" s="27" t="s">
        <v>0</v>
      </c>
      <c r="C20" s="28"/>
      <c r="D20" s="28"/>
      <c r="E20" s="28"/>
      <c r="F20" s="29"/>
      <c r="G20" s="46" t="s">
        <v>7</v>
      </c>
    </row>
    <row r="21" spans="1:7" ht="22.5" x14ac:dyDescent="0.2">
      <c r="A21" s="25" t="s">
        <v>1</v>
      </c>
      <c r="B21" s="3" t="s">
        <v>2</v>
      </c>
      <c r="C21" s="3" t="s">
        <v>3</v>
      </c>
      <c r="D21" s="3" t="s">
        <v>4</v>
      </c>
      <c r="E21" s="3" t="s">
        <v>5</v>
      </c>
      <c r="F21" s="3" t="s">
        <v>6</v>
      </c>
      <c r="G21" s="47"/>
    </row>
    <row r="22" spans="1:7" x14ac:dyDescent="0.2">
      <c r="A22" s="26"/>
      <c r="B22" s="4">
        <v>1</v>
      </c>
      <c r="C22" s="4">
        <v>2</v>
      </c>
      <c r="D22" s="4" t="s">
        <v>8</v>
      </c>
      <c r="E22" s="4">
        <v>4</v>
      </c>
      <c r="F22" s="4">
        <v>5</v>
      </c>
      <c r="G22" s="4" t="s">
        <v>9</v>
      </c>
    </row>
    <row r="23" spans="1:7" x14ac:dyDescent="0.2">
      <c r="A23" s="15"/>
      <c r="B23" s="16"/>
      <c r="C23" s="16"/>
      <c r="D23" s="16"/>
      <c r="E23" s="16"/>
      <c r="F23" s="16"/>
      <c r="G23" s="16"/>
    </row>
    <row r="24" spans="1:7" x14ac:dyDescent="0.2">
      <c r="A24" s="31" t="s">
        <v>86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">
      <c r="A25" s="31" t="s">
        <v>87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">
      <c r="A26" s="31" t="s">
        <v>88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">
      <c r="A27" s="31" t="s">
        <v>89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">
      <c r="A28" s="2"/>
      <c r="B28" s="18"/>
      <c r="C28" s="18"/>
      <c r="D28" s="18"/>
      <c r="E28" s="18"/>
      <c r="F28" s="18"/>
      <c r="G28" s="18"/>
    </row>
    <row r="29" spans="1:7" x14ac:dyDescent="0.2">
      <c r="A29" s="32" t="s">
        <v>82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2" spans="1:7" ht="45" customHeight="1" x14ac:dyDescent="0.2">
      <c r="A32" s="43" t="s">
        <v>132</v>
      </c>
      <c r="B32" s="44"/>
      <c r="C32" s="44"/>
      <c r="D32" s="44"/>
      <c r="E32" s="44"/>
      <c r="F32" s="44"/>
      <c r="G32" s="45"/>
    </row>
    <row r="33" spans="1:7" x14ac:dyDescent="0.2">
      <c r="A33" s="24"/>
      <c r="B33" s="27" t="s">
        <v>0</v>
      </c>
      <c r="C33" s="28"/>
      <c r="D33" s="28"/>
      <c r="E33" s="28"/>
      <c r="F33" s="29"/>
      <c r="G33" s="46" t="s">
        <v>7</v>
      </c>
    </row>
    <row r="34" spans="1:7" ht="22.5" x14ac:dyDescent="0.2">
      <c r="A34" s="25" t="s">
        <v>1</v>
      </c>
      <c r="B34" s="3" t="s">
        <v>2</v>
      </c>
      <c r="C34" s="3" t="s">
        <v>3</v>
      </c>
      <c r="D34" s="3" t="s">
        <v>4</v>
      </c>
      <c r="E34" s="3" t="s">
        <v>5</v>
      </c>
      <c r="F34" s="3" t="s">
        <v>6</v>
      </c>
      <c r="G34" s="47"/>
    </row>
    <row r="35" spans="1:7" x14ac:dyDescent="0.2">
      <c r="A35" s="26"/>
      <c r="B35" s="4">
        <v>1</v>
      </c>
      <c r="C35" s="4">
        <v>2</v>
      </c>
      <c r="D35" s="4" t="s">
        <v>8</v>
      </c>
      <c r="E35" s="4">
        <v>4</v>
      </c>
      <c r="F35" s="4">
        <v>5</v>
      </c>
      <c r="G35" s="4" t="s">
        <v>9</v>
      </c>
    </row>
    <row r="36" spans="1:7" x14ac:dyDescent="0.2">
      <c r="A36" s="15"/>
      <c r="B36" s="16"/>
      <c r="C36" s="16"/>
      <c r="D36" s="16"/>
      <c r="E36" s="16"/>
      <c r="F36" s="16"/>
      <c r="G36" s="16"/>
    </row>
    <row r="37" spans="1:7" ht="22.5" x14ac:dyDescent="0.2">
      <c r="A37" s="33" t="s">
        <v>90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</row>
    <row r="38" spans="1:7" x14ac:dyDescent="0.2">
      <c r="A38" s="33"/>
      <c r="B38" s="17"/>
      <c r="C38" s="17"/>
      <c r="D38" s="17"/>
      <c r="E38" s="17"/>
      <c r="F38" s="17"/>
      <c r="G38" s="17"/>
    </row>
    <row r="39" spans="1:7" x14ac:dyDescent="0.2">
      <c r="A39" s="33" t="s">
        <v>91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</row>
    <row r="40" spans="1:7" x14ac:dyDescent="0.2">
      <c r="A40" s="33"/>
      <c r="B40" s="17"/>
      <c r="C40" s="17"/>
      <c r="D40" s="17"/>
      <c r="E40" s="17"/>
      <c r="F40" s="17"/>
      <c r="G40" s="17"/>
    </row>
    <row r="41" spans="1:7" ht="22.5" x14ac:dyDescent="0.2">
      <c r="A41" s="33" t="s">
        <v>92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</row>
    <row r="42" spans="1:7" x14ac:dyDescent="0.2">
      <c r="A42" s="33"/>
      <c r="B42" s="17"/>
      <c r="C42" s="17"/>
      <c r="D42" s="17"/>
      <c r="E42" s="17"/>
      <c r="F42" s="17"/>
      <c r="G42" s="17"/>
    </row>
    <row r="43" spans="1:7" ht="22.5" x14ac:dyDescent="0.2">
      <c r="A43" s="33" t="s">
        <v>93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</row>
    <row r="44" spans="1:7" x14ac:dyDescent="0.2">
      <c r="A44" s="33"/>
      <c r="B44" s="17"/>
      <c r="C44" s="17"/>
      <c r="D44" s="17"/>
      <c r="E44" s="17"/>
      <c r="F44" s="17"/>
      <c r="G44" s="17"/>
    </row>
    <row r="45" spans="1:7" ht="22.5" x14ac:dyDescent="0.2">
      <c r="A45" s="33" t="s">
        <v>94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</row>
    <row r="46" spans="1:7" x14ac:dyDescent="0.2">
      <c r="A46" s="33"/>
      <c r="B46" s="17"/>
      <c r="C46" s="17"/>
      <c r="D46" s="17"/>
      <c r="E46" s="17"/>
      <c r="F46" s="17"/>
      <c r="G46" s="17"/>
    </row>
    <row r="47" spans="1:7" ht="22.5" x14ac:dyDescent="0.2">
      <c r="A47" s="33" t="s">
        <v>95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</row>
    <row r="48" spans="1:7" x14ac:dyDescent="0.2">
      <c r="A48" s="33"/>
      <c r="B48" s="17"/>
      <c r="C48" s="17"/>
      <c r="D48" s="17"/>
      <c r="E48" s="17"/>
      <c r="F48" s="17"/>
      <c r="G48" s="17"/>
    </row>
    <row r="49" spans="1:7" x14ac:dyDescent="0.2">
      <c r="A49" s="33" t="s">
        <v>96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</row>
    <row r="50" spans="1:7" x14ac:dyDescent="0.2">
      <c r="A50" s="34"/>
      <c r="B50" s="18"/>
      <c r="C50" s="18"/>
      <c r="D50" s="18"/>
      <c r="E50" s="18"/>
      <c r="F50" s="18"/>
      <c r="G50" s="18"/>
    </row>
    <row r="51" spans="1:7" x14ac:dyDescent="0.2">
      <c r="A51" s="23" t="s">
        <v>82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</row>
    <row r="54" spans="1:7" ht="12.75" x14ac:dyDescent="0.2">
      <c r="A54" s="42" t="s">
        <v>128</v>
      </c>
    </row>
  </sheetData>
  <sheetProtection formatCells="0" formatColumns="0" formatRows="0" insertRows="0" deleteRows="0" autoFilter="0"/>
  <mergeCells count="6">
    <mergeCell ref="G3:G4"/>
    <mergeCell ref="G20:G21"/>
    <mergeCell ref="G33:G34"/>
    <mergeCell ref="A1:G1"/>
    <mergeCell ref="A18:G18"/>
    <mergeCell ref="A32:G32"/>
  </mergeCells>
  <printOptions horizontalCentered="1"/>
  <pageMargins left="0.19685039370078741" right="0.19685039370078741" top="0.39370078740157483" bottom="0.39370078740157483" header="0.31496062992125984" footer="0.31496062992125984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3" t="s">
        <v>131</v>
      </c>
      <c r="B1" s="48"/>
      <c r="C1" s="48"/>
      <c r="D1" s="48"/>
      <c r="E1" s="48"/>
      <c r="F1" s="48"/>
      <c r="G1" s="49"/>
    </row>
    <row r="2" spans="1:7" x14ac:dyDescent="0.2">
      <c r="A2" s="24"/>
      <c r="B2" s="27" t="s">
        <v>0</v>
      </c>
      <c r="C2" s="28"/>
      <c r="D2" s="28"/>
      <c r="E2" s="28"/>
      <c r="F2" s="29"/>
      <c r="G2" s="46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97</v>
      </c>
      <c r="B6" s="6">
        <f>SUM(B7:B14)</f>
        <v>0</v>
      </c>
      <c r="C6" s="6">
        <f t="shared" ref="C6:G6" si="0">SUM(C7:C14)</f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</row>
    <row r="7" spans="1:7" x14ac:dyDescent="0.2">
      <c r="A7" s="30" t="s">
        <v>98</v>
      </c>
      <c r="B7" s="6">
        <v>0</v>
      </c>
      <c r="C7" s="6">
        <v>0</v>
      </c>
      <c r="D7" s="6">
        <f>+B7+C7</f>
        <v>0</v>
      </c>
      <c r="E7" s="6">
        <v>0</v>
      </c>
      <c r="F7" s="6">
        <v>0</v>
      </c>
      <c r="G7" s="6">
        <f>+D7-E7</f>
        <v>0</v>
      </c>
    </row>
    <row r="8" spans="1:7" x14ac:dyDescent="0.2">
      <c r="A8" s="30" t="s">
        <v>99</v>
      </c>
      <c r="B8" s="6">
        <v>0</v>
      </c>
      <c r="C8" s="6">
        <v>0</v>
      </c>
      <c r="D8" s="6">
        <f t="shared" ref="D8:D14" si="1">+B8+C8</f>
        <v>0</v>
      </c>
      <c r="E8" s="6">
        <v>0</v>
      </c>
      <c r="F8" s="6">
        <v>0</v>
      </c>
      <c r="G8" s="6">
        <f t="shared" ref="G8:G14" si="2">+D8-E8</f>
        <v>0</v>
      </c>
    </row>
    <row r="9" spans="1:7" x14ac:dyDescent="0.2">
      <c r="A9" s="30" t="s">
        <v>100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30" t="s">
        <v>101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30" t="s">
        <v>102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0" t="s">
        <v>103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30" t="s">
        <v>104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x14ac:dyDescent="0.2">
      <c r="A14" s="30" t="s">
        <v>37</v>
      </c>
      <c r="B14" s="6">
        <v>0</v>
      </c>
      <c r="C14" s="6">
        <v>0</v>
      </c>
      <c r="D14" s="6">
        <f t="shared" si="1"/>
        <v>0</v>
      </c>
      <c r="E14" s="6">
        <v>0</v>
      </c>
      <c r="F14" s="6">
        <v>0</v>
      </c>
      <c r="G14" s="6">
        <f t="shared" si="2"/>
        <v>0</v>
      </c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105</v>
      </c>
      <c r="B16" s="6">
        <f>SUM(B17:B23)</f>
        <v>146471881</v>
      </c>
      <c r="C16" s="6">
        <f t="shared" ref="C16:G16" si="3">SUM(C17:C23)</f>
        <v>0</v>
      </c>
      <c r="D16" s="6">
        <f t="shared" si="3"/>
        <v>146471881</v>
      </c>
      <c r="E16" s="6">
        <f t="shared" si="3"/>
        <v>70090733.870000005</v>
      </c>
      <c r="F16" s="6">
        <f t="shared" si="3"/>
        <v>68588503.090000004</v>
      </c>
      <c r="G16" s="6">
        <f t="shared" si="3"/>
        <v>76381147.129999995</v>
      </c>
    </row>
    <row r="17" spans="1:7" x14ac:dyDescent="0.2">
      <c r="A17" s="30" t="s">
        <v>106</v>
      </c>
      <c r="B17" s="6">
        <v>0</v>
      </c>
      <c r="C17" s="6">
        <v>0</v>
      </c>
      <c r="D17" s="6">
        <f t="shared" ref="D17:D23" si="4">+B17+C17</f>
        <v>0</v>
      </c>
      <c r="E17" s="6">
        <v>0</v>
      </c>
      <c r="F17" s="6">
        <v>0</v>
      </c>
      <c r="G17" s="6">
        <f t="shared" ref="G17:G23" si="5">+D17-E17</f>
        <v>0</v>
      </c>
    </row>
    <row r="18" spans="1:7" x14ac:dyDescent="0.2">
      <c r="A18" s="30" t="s">
        <v>107</v>
      </c>
      <c r="B18" s="6">
        <v>146471881</v>
      </c>
      <c r="C18" s="6">
        <v>0</v>
      </c>
      <c r="D18" s="6">
        <f t="shared" si="4"/>
        <v>146471881</v>
      </c>
      <c r="E18" s="6">
        <v>70090733.870000005</v>
      </c>
      <c r="F18" s="6">
        <v>68588503.090000004</v>
      </c>
      <c r="G18" s="6">
        <f t="shared" si="5"/>
        <v>76381147.129999995</v>
      </c>
    </row>
    <row r="19" spans="1:7" x14ac:dyDescent="0.2">
      <c r="A19" s="30" t="s">
        <v>108</v>
      </c>
      <c r="B19" s="6">
        <v>0</v>
      </c>
      <c r="C19" s="6">
        <v>0</v>
      </c>
      <c r="D19" s="6">
        <f t="shared" si="4"/>
        <v>0</v>
      </c>
      <c r="E19" s="6">
        <v>0</v>
      </c>
      <c r="F19" s="6">
        <v>0</v>
      </c>
      <c r="G19" s="6">
        <f t="shared" si="5"/>
        <v>0</v>
      </c>
    </row>
    <row r="20" spans="1:7" x14ac:dyDescent="0.2">
      <c r="A20" s="30" t="s">
        <v>109</v>
      </c>
      <c r="B20" s="6">
        <v>0</v>
      </c>
      <c r="C20" s="6">
        <v>0</v>
      </c>
      <c r="D20" s="6">
        <f t="shared" si="4"/>
        <v>0</v>
      </c>
      <c r="E20" s="6">
        <v>0</v>
      </c>
      <c r="F20" s="6">
        <v>0</v>
      </c>
      <c r="G20" s="6">
        <f t="shared" si="5"/>
        <v>0</v>
      </c>
    </row>
    <row r="21" spans="1:7" x14ac:dyDescent="0.2">
      <c r="A21" s="30" t="s">
        <v>110</v>
      </c>
      <c r="B21" s="6">
        <v>0</v>
      </c>
      <c r="C21" s="6">
        <v>0</v>
      </c>
      <c r="D21" s="6">
        <f t="shared" si="4"/>
        <v>0</v>
      </c>
      <c r="E21" s="6">
        <v>0</v>
      </c>
      <c r="F21" s="6">
        <v>0</v>
      </c>
      <c r="G21" s="6">
        <f t="shared" si="5"/>
        <v>0</v>
      </c>
    </row>
    <row r="22" spans="1:7" x14ac:dyDescent="0.2">
      <c r="A22" s="30" t="s">
        <v>111</v>
      </c>
      <c r="B22" s="6">
        <v>0</v>
      </c>
      <c r="C22" s="6">
        <v>0</v>
      </c>
      <c r="D22" s="6">
        <f t="shared" si="4"/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30" t="s">
        <v>112</v>
      </c>
      <c r="B23" s="6">
        <v>0</v>
      </c>
      <c r="C23" s="6">
        <v>0</v>
      </c>
      <c r="D23" s="6">
        <f t="shared" si="4"/>
        <v>0</v>
      </c>
      <c r="E23" s="6">
        <v>0</v>
      </c>
      <c r="F23" s="6">
        <v>0</v>
      </c>
      <c r="G23" s="6">
        <f t="shared" si="5"/>
        <v>0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113</v>
      </c>
      <c r="B25" s="6">
        <f>SUM(B26:B34)</f>
        <v>0</v>
      </c>
      <c r="C25" s="6">
        <f t="shared" ref="C25:G25" si="6">SUM(C26:C34)</f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</row>
    <row r="26" spans="1:7" x14ac:dyDescent="0.2">
      <c r="A26" s="30" t="s">
        <v>114</v>
      </c>
      <c r="B26" s="6">
        <v>0</v>
      </c>
      <c r="C26" s="6">
        <v>0</v>
      </c>
      <c r="D26" s="6">
        <f t="shared" ref="D26:D34" si="7">+B26+C26</f>
        <v>0</v>
      </c>
      <c r="E26" s="6">
        <v>0</v>
      </c>
      <c r="F26" s="6">
        <v>0</v>
      </c>
      <c r="G26" s="6">
        <f t="shared" ref="G26:G34" si="8">+D26-E26</f>
        <v>0</v>
      </c>
    </row>
    <row r="27" spans="1:7" x14ac:dyDescent="0.2">
      <c r="A27" s="30" t="s">
        <v>115</v>
      </c>
      <c r="B27" s="6">
        <v>0</v>
      </c>
      <c r="C27" s="6">
        <v>0</v>
      </c>
      <c r="D27" s="6">
        <f t="shared" si="7"/>
        <v>0</v>
      </c>
      <c r="E27" s="6">
        <v>0</v>
      </c>
      <c r="F27" s="6">
        <v>0</v>
      </c>
      <c r="G27" s="6">
        <f t="shared" si="8"/>
        <v>0</v>
      </c>
    </row>
    <row r="28" spans="1:7" x14ac:dyDescent="0.2">
      <c r="A28" s="30" t="s">
        <v>116</v>
      </c>
      <c r="B28" s="6">
        <v>0</v>
      </c>
      <c r="C28" s="6">
        <v>0</v>
      </c>
      <c r="D28" s="6">
        <f t="shared" si="7"/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30" t="s">
        <v>117</v>
      </c>
      <c r="B29" s="6">
        <v>0</v>
      </c>
      <c r="C29" s="6">
        <v>0</v>
      </c>
      <c r="D29" s="6">
        <f t="shared" si="7"/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30" t="s">
        <v>118</v>
      </c>
      <c r="B30" s="6">
        <v>0</v>
      </c>
      <c r="C30" s="6">
        <v>0</v>
      </c>
      <c r="D30" s="6">
        <f t="shared" si="7"/>
        <v>0</v>
      </c>
      <c r="E30" s="6">
        <v>0</v>
      </c>
      <c r="F30" s="6">
        <v>0</v>
      </c>
      <c r="G30" s="6">
        <f t="shared" si="8"/>
        <v>0</v>
      </c>
    </row>
    <row r="31" spans="1:7" x14ac:dyDescent="0.2">
      <c r="A31" s="30" t="s">
        <v>119</v>
      </c>
      <c r="B31" s="6">
        <v>0</v>
      </c>
      <c r="C31" s="6">
        <v>0</v>
      </c>
      <c r="D31" s="6">
        <f t="shared" si="7"/>
        <v>0</v>
      </c>
      <c r="E31" s="6">
        <v>0</v>
      </c>
      <c r="F31" s="6">
        <v>0</v>
      </c>
      <c r="G31" s="6">
        <f t="shared" si="8"/>
        <v>0</v>
      </c>
    </row>
    <row r="32" spans="1:7" x14ac:dyDescent="0.2">
      <c r="A32" s="30" t="s">
        <v>120</v>
      </c>
      <c r="B32" s="6">
        <v>0</v>
      </c>
      <c r="C32" s="6">
        <v>0</v>
      </c>
      <c r="D32" s="6">
        <f t="shared" si="7"/>
        <v>0</v>
      </c>
      <c r="E32" s="6">
        <v>0</v>
      </c>
      <c r="F32" s="6">
        <v>0</v>
      </c>
      <c r="G32" s="6">
        <f t="shared" si="8"/>
        <v>0</v>
      </c>
    </row>
    <row r="33" spans="1:7" x14ac:dyDescent="0.2">
      <c r="A33" s="30" t="s">
        <v>121</v>
      </c>
      <c r="B33" s="6">
        <v>0</v>
      </c>
      <c r="C33" s="6">
        <v>0</v>
      </c>
      <c r="D33" s="6">
        <f t="shared" si="7"/>
        <v>0</v>
      </c>
      <c r="E33" s="6">
        <v>0</v>
      </c>
      <c r="F33" s="6">
        <v>0</v>
      </c>
      <c r="G33" s="6">
        <f t="shared" si="8"/>
        <v>0</v>
      </c>
    </row>
    <row r="34" spans="1:7" x14ac:dyDescent="0.2">
      <c r="A34" s="30" t="s">
        <v>122</v>
      </c>
      <c r="B34" s="6">
        <v>0</v>
      </c>
      <c r="C34" s="6">
        <v>0</v>
      </c>
      <c r="D34" s="6">
        <f t="shared" si="7"/>
        <v>0</v>
      </c>
      <c r="E34" s="6">
        <v>0</v>
      </c>
      <c r="F34" s="6">
        <v>0</v>
      </c>
      <c r="G34" s="6">
        <f t="shared" si="8"/>
        <v>0</v>
      </c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123</v>
      </c>
      <c r="B36" s="6">
        <f>SUM(B37:B40)</f>
        <v>0</v>
      </c>
      <c r="C36" s="6">
        <f t="shared" ref="C36:G36" si="9">SUM(C37:C40)</f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</row>
    <row r="37" spans="1:7" x14ac:dyDescent="0.2">
      <c r="A37" s="30" t="s">
        <v>124</v>
      </c>
      <c r="B37" s="6">
        <v>0</v>
      </c>
      <c r="C37" s="6">
        <v>0</v>
      </c>
      <c r="D37" s="6">
        <f t="shared" ref="D37:D40" si="10">+B37+C37</f>
        <v>0</v>
      </c>
      <c r="E37" s="6">
        <v>0</v>
      </c>
      <c r="F37" s="6">
        <v>0</v>
      </c>
      <c r="G37" s="6">
        <f t="shared" ref="G37:G40" si="11">+D37-E37</f>
        <v>0</v>
      </c>
    </row>
    <row r="38" spans="1:7" ht="22.5" x14ac:dyDescent="0.2">
      <c r="A38" s="30" t="s">
        <v>125</v>
      </c>
      <c r="B38" s="6">
        <v>0</v>
      </c>
      <c r="C38" s="6">
        <v>0</v>
      </c>
      <c r="D38" s="6">
        <f t="shared" si="10"/>
        <v>0</v>
      </c>
      <c r="E38" s="6">
        <v>0</v>
      </c>
      <c r="F38" s="6">
        <v>0</v>
      </c>
      <c r="G38" s="6">
        <f t="shared" si="11"/>
        <v>0</v>
      </c>
    </row>
    <row r="39" spans="1:7" x14ac:dyDescent="0.2">
      <c r="A39" s="30" t="s">
        <v>126</v>
      </c>
      <c r="B39" s="6">
        <v>0</v>
      </c>
      <c r="C39" s="6">
        <v>0</v>
      </c>
      <c r="D39" s="6">
        <f t="shared" si="10"/>
        <v>0</v>
      </c>
      <c r="E39" s="6">
        <v>0</v>
      </c>
      <c r="F39" s="6">
        <v>0</v>
      </c>
      <c r="G39" s="6">
        <f t="shared" si="11"/>
        <v>0</v>
      </c>
    </row>
    <row r="40" spans="1:7" x14ac:dyDescent="0.2">
      <c r="A40" s="30" t="s">
        <v>127</v>
      </c>
      <c r="B40" s="6">
        <v>0</v>
      </c>
      <c r="C40" s="6">
        <v>0</v>
      </c>
      <c r="D40" s="6">
        <f t="shared" si="10"/>
        <v>0</v>
      </c>
      <c r="E40" s="6">
        <v>0</v>
      </c>
      <c r="F40" s="6">
        <v>0</v>
      </c>
      <c r="G40" s="6">
        <f t="shared" si="11"/>
        <v>0</v>
      </c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82</v>
      </c>
      <c r="B42" s="12">
        <f>+B6+B16+B25+B36</f>
        <v>146471881</v>
      </c>
      <c r="C42" s="12">
        <f t="shared" ref="C42:G42" si="12">+C6+C16+C25+C36</f>
        <v>0</v>
      </c>
      <c r="D42" s="12">
        <f t="shared" si="12"/>
        <v>146471881</v>
      </c>
      <c r="E42" s="12">
        <f t="shared" si="12"/>
        <v>70090733.870000005</v>
      </c>
      <c r="F42" s="12">
        <f t="shared" si="12"/>
        <v>68588503.090000004</v>
      </c>
      <c r="G42" s="12">
        <f t="shared" si="12"/>
        <v>76381147.129999995</v>
      </c>
    </row>
    <row r="45" spans="1:7" ht="12.75" x14ac:dyDescent="0.2">
      <c r="A45" s="42" t="s">
        <v>128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19685039370078741" right="0.19685039370078741" top="0.39370078740157483" bottom="0.39370078740157483" header="0.31496062992125984" footer="0.31496062992125984"/>
  <pageSetup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COG!Área_de_impresión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revision/>
  <cp:lastPrinted>2022-10-19T14:08:54Z</cp:lastPrinted>
  <dcterms:created xsi:type="dcterms:W3CDTF">2014-02-10T03:37:14Z</dcterms:created>
  <dcterms:modified xsi:type="dcterms:W3CDTF">2023-12-06T21:21:41Z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